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30" windowWidth="27225" windowHeight="13230"/>
  </bookViews>
  <sheets>
    <sheet name="Rekapitulace stavby" sheetId="1" r:id="rId1"/>
    <sheet name="SO.01 - Oprava vnějšího p..." sheetId="2" r:id="rId2"/>
    <sheet name="SO.02 - Oprava střechy" sheetId="3" r:id="rId3"/>
    <sheet name="SO.03 - Oprava čekárny" sheetId="4" r:id="rId4"/>
    <sheet name="SO.04 - Oprava dopravní k..." sheetId="5" r:id="rId5"/>
    <sheet name="SO.05 - Elektroinstalace" sheetId="6" r:id="rId6"/>
    <sheet name="SO.06 - Oprava zpevněných..." sheetId="7" r:id="rId7"/>
    <sheet name="SO.07 - VRN" sheetId="8" r:id="rId8"/>
    <sheet name="Pokyny pro vyplnění" sheetId="9" r:id="rId9"/>
  </sheets>
  <definedNames>
    <definedName name="_xlnm._FilterDatabase" localSheetId="1" hidden="1">'SO.01 - Oprava vnějšího p...'!$C$96:$K$394</definedName>
    <definedName name="_xlnm._FilterDatabase" localSheetId="2" hidden="1">'SO.02 - Oprava střechy'!$C$91:$K$243</definedName>
    <definedName name="_xlnm._FilterDatabase" localSheetId="3" hidden="1">'SO.03 - Oprava čekárny'!$C$93:$K$179</definedName>
    <definedName name="_xlnm._FilterDatabase" localSheetId="4" hidden="1">'SO.04 - Oprava dopravní k...'!$C$103:$K$419</definedName>
    <definedName name="_xlnm._FilterDatabase" localSheetId="5" hidden="1">'SO.05 - Elektroinstalace'!$C$84:$K$185</definedName>
    <definedName name="_xlnm._FilterDatabase" localSheetId="6" hidden="1">'SO.06 - Oprava zpevněných...'!$C$93:$K$207</definedName>
    <definedName name="_xlnm._FilterDatabase" localSheetId="7" hidden="1">'SO.07 - VRN'!$C$82:$K$92</definedName>
    <definedName name="_xlnm.Print_Titles" localSheetId="0">'Rekapitulace stavby'!$52:$52</definedName>
    <definedName name="_xlnm.Print_Titles" localSheetId="1">'SO.01 - Oprava vnějšího p...'!$96:$96</definedName>
    <definedName name="_xlnm.Print_Titles" localSheetId="2">'SO.02 - Oprava střechy'!$91:$91</definedName>
    <definedName name="_xlnm.Print_Titles" localSheetId="3">'SO.03 - Oprava čekárny'!$93:$93</definedName>
    <definedName name="_xlnm.Print_Titles" localSheetId="4">'SO.04 - Oprava dopravní k...'!$103:$103</definedName>
    <definedName name="_xlnm.Print_Titles" localSheetId="5">'SO.05 - Elektroinstalace'!$84:$84</definedName>
    <definedName name="_xlnm.Print_Titles" localSheetId="6">'SO.06 - Oprava zpevněných...'!$93:$93</definedName>
    <definedName name="_xlnm.Print_Titles" localSheetId="7">'SO.07 - VRN'!$82:$82</definedName>
    <definedName name="_xlnm.Print_Area" localSheetId="8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stavby'!$C$42:$AQ$62</definedName>
    <definedName name="_xlnm.Print_Area" localSheetId="1">'SO.01 - Oprava vnějšího p...'!$C$4:$J$39,'SO.01 - Oprava vnějšího p...'!$C$45:$J$78,'SO.01 - Oprava vnějšího p...'!$C$84:$K$394</definedName>
    <definedName name="_xlnm.Print_Area" localSheetId="2">'SO.02 - Oprava střechy'!$C$4:$J$39,'SO.02 - Oprava střechy'!$C$45:$J$73,'SO.02 - Oprava střechy'!$C$79:$K$243</definedName>
    <definedName name="_xlnm.Print_Area" localSheetId="3">'SO.03 - Oprava čekárny'!$C$4:$J$39,'SO.03 - Oprava čekárny'!$C$45:$J$75,'SO.03 - Oprava čekárny'!$C$81:$K$179</definedName>
    <definedName name="_xlnm.Print_Area" localSheetId="4">'SO.04 - Oprava dopravní k...'!$C$4:$J$39,'SO.04 - Oprava dopravní k...'!$C$45:$J$85,'SO.04 - Oprava dopravní k...'!$C$91:$K$419</definedName>
    <definedName name="_xlnm.Print_Area" localSheetId="5">'SO.05 - Elektroinstalace'!$C$4:$J$39,'SO.05 - Elektroinstalace'!$C$45:$J$66,'SO.05 - Elektroinstalace'!$C$72:$K$185</definedName>
    <definedName name="_xlnm.Print_Area" localSheetId="6">'SO.06 - Oprava zpevněných...'!$C$4:$J$39,'SO.06 - Oprava zpevněných...'!$C$45:$J$75,'SO.06 - Oprava zpevněných...'!$C$81:$K$207</definedName>
    <definedName name="_xlnm.Print_Area" localSheetId="7">'SO.07 - VRN'!$C$4:$J$39,'SO.07 - VRN'!$C$45:$J$64,'SO.07 - VRN'!$C$70:$K$92</definedName>
  </definedNames>
  <calcPr calcId="145621"/>
</workbook>
</file>

<file path=xl/calcChain.xml><?xml version="1.0" encoding="utf-8"?>
<calcChain xmlns="http://schemas.openxmlformats.org/spreadsheetml/2006/main">
  <c r="J37" i="8" l="1"/>
  <c r="J36" i="8"/>
  <c r="AY61" i="1" s="1"/>
  <c r="J35" i="8"/>
  <c r="AX61" i="1"/>
  <c r="BI92" i="8"/>
  <c r="BH92" i="8"/>
  <c r="BG92" i="8"/>
  <c r="BF92" i="8"/>
  <c r="T92" i="8"/>
  <c r="T91" i="8" s="1"/>
  <c r="R92" i="8"/>
  <c r="R91" i="8" s="1"/>
  <c r="R84" i="8" s="1"/>
  <c r="R83" i="8" s="1"/>
  <c r="P92" i="8"/>
  <c r="P91" i="8" s="1"/>
  <c r="P84" i="8" s="1"/>
  <c r="P83" i="8" s="1"/>
  <c r="AU61" i="1" s="1"/>
  <c r="BI89" i="8"/>
  <c r="BH89" i="8"/>
  <c r="BG89" i="8"/>
  <c r="BF89" i="8"/>
  <c r="T89" i="8"/>
  <c r="T88" i="8"/>
  <c r="R89" i="8"/>
  <c r="R88" i="8"/>
  <c r="P89" i="8"/>
  <c r="P88" i="8"/>
  <c r="BI86" i="8"/>
  <c r="BH86" i="8"/>
  <c r="BG86" i="8"/>
  <c r="BF86" i="8"/>
  <c r="T86" i="8"/>
  <c r="T85" i="8"/>
  <c r="T84" i="8" s="1"/>
  <c r="T83" i="8" s="1"/>
  <c r="R86" i="8"/>
  <c r="R85" i="8"/>
  <c r="P86" i="8"/>
  <c r="P85" i="8"/>
  <c r="J80" i="8"/>
  <c r="F79" i="8"/>
  <c r="F77" i="8"/>
  <c r="E75" i="8"/>
  <c r="J55" i="8"/>
  <c r="F54" i="8"/>
  <c r="F52" i="8"/>
  <c r="E50" i="8"/>
  <c r="J21" i="8"/>
  <c r="E21" i="8"/>
  <c r="J54" i="8" s="1"/>
  <c r="J20" i="8"/>
  <c r="J18" i="8"/>
  <c r="E18" i="8"/>
  <c r="F55" i="8" s="1"/>
  <c r="J17" i="8"/>
  <c r="J12" i="8"/>
  <c r="J52" i="8"/>
  <c r="E7" i="8"/>
  <c r="E73" i="8"/>
  <c r="J37" i="7"/>
  <c r="J36" i="7"/>
  <c r="AY60" i="1" s="1"/>
  <c r="J35" i="7"/>
  <c r="AX60" i="1"/>
  <c r="BI207" i="7"/>
  <c r="BH207" i="7"/>
  <c r="BG207" i="7"/>
  <c r="BF207" i="7"/>
  <c r="T207" i="7"/>
  <c r="T206" i="7" s="1"/>
  <c r="R207" i="7"/>
  <c r="R206" i="7" s="1"/>
  <c r="P207" i="7"/>
  <c r="P206" i="7" s="1"/>
  <c r="BI205" i="7"/>
  <c r="BH205" i="7"/>
  <c r="BG205" i="7"/>
  <c r="BF205" i="7"/>
  <c r="T205" i="7"/>
  <c r="R205" i="7"/>
  <c r="P205" i="7"/>
  <c r="BI204" i="7"/>
  <c r="BH204" i="7"/>
  <c r="BG204" i="7"/>
  <c r="BF204" i="7"/>
  <c r="T204" i="7"/>
  <c r="R204" i="7"/>
  <c r="P204" i="7"/>
  <c r="BI202" i="7"/>
  <c r="BH202" i="7"/>
  <c r="BG202" i="7"/>
  <c r="BF202" i="7"/>
  <c r="T202" i="7"/>
  <c r="R202" i="7"/>
  <c r="P202" i="7"/>
  <c r="BI201" i="7"/>
  <c r="BH201" i="7"/>
  <c r="BG201" i="7"/>
  <c r="BF201" i="7"/>
  <c r="T201" i="7"/>
  <c r="R201" i="7"/>
  <c r="P201" i="7"/>
  <c r="BI200" i="7"/>
  <c r="BH200" i="7"/>
  <c r="BG200" i="7"/>
  <c r="BF200" i="7"/>
  <c r="T200" i="7"/>
  <c r="R200" i="7"/>
  <c r="P200" i="7"/>
  <c r="BI199" i="7"/>
  <c r="BH199" i="7"/>
  <c r="BG199" i="7"/>
  <c r="BF199" i="7"/>
  <c r="T199" i="7"/>
  <c r="R199" i="7"/>
  <c r="P199" i="7"/>
  <c r="BI197" i="7"/>
  <c r="BH197" i="7"/>
  <c r="BG197" i="7"/>
  <c r="BF197" i="7"/>
  <c r="T197" i="7"/>
  <c r="R197" i="7"/>
  <c r="P197" i="7"/>
  <c r="BI196" i="7"/>
  <c r="BH196" i="7"/>
  <c r="BG196" i="7"/>
  <c r="BF196" i="7"/>
  <c r="T196" i="7"/>
  <c r="R196" i="7"/>
  <c r="P196" i="7"/>
  <c r="BI194" i="7"/>
  <c r="BH194" i="7"/>
  <c r="BG194" i="7"/>
  <c r="BF194" i="7"/>
  <c r="T194" i="7"/>
  <c r="R194" i="7"/>
  <c r="P194" i="7"/>
  <c r="BI191" i="7"/>
  <c r="BH191" i="7"/>
  <c r="BG191" i="7"/>
  <c r="BF191" i="7"/>
  <c r="T191" i="7"/>
  <c r="R191" i="7"/>
  <c r="P191" i="7"/>
  <c r="BI188" i="7"/>
  <c r="BH188" i="7"/>
  <c r="BG188" i="7"/>
  <c r="BF188" i="7"/>
  <c r="T188" i="7"/>
  <c r="R188" i="7"/>
  <c r="P188" i="7"/>
  <c r="BI186" i="7"/>
  <c r="BH186" i="7"/>
  <c r="BG186" i="7"/>
  <c r="BF186" i="7"/>
  <c r="T186" i="7"/>
  <c r="R186" i="7"/>
  <c r="P186" i="7"/>
  <c r="BI184" i="7"/>
  <c r="BH184" i="7"/>
  <c r="BG184" i="7"/>
  <c r="BF184" i="7"/>
  <c r="T184" i="7"/>
  <c r="R184" i="7"/>
  <c r="P184" i="7"/>
  <c r="BI182" i="7"/>
  <c r="BH182" i="7"/>
  <c r="BG182" i="7"/>
  <c r="BF182" i="7"/>
  <c r="T182" i="7"/>
  <c r="R182" i="7"/>
  <c r="P182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4" i="7"/>
  <c r="BH174" i="7"/>
  <c r="BG174" i="7"/>
  <c r="BF174" i="7"/>
  <c r="T174" i="7"/>
  <c r="R174" i="7"/>
  <c r="P174" i="7"/>
  <c r="BI172" i="7"/>
  <c r="BH172" i="7"/>
  <c r="BG172" i="7"/>
  <c r="BF172" i="7"/>
  <c r="T172" i="7"/>
  <c r="R172" i="7"/>
  <c r="P172" i="7"/>
  <c r="BI171" i="7"/>
  <c r="BH171" i="7"/>
  <c r="BG171" i="7"/>
  <c r="BF171" i="7"/>
  <c r="T171" i="7"/>
  <c r="R171" i="7"/>
  <c r="P171" i="7"/>
  <c r="BI169" i="7"/>
  <c r="BH169" i="7"/>
  <c r="BG169" i="7"/>
  <c r="BF169" i="7"/>
  <c r="T169" i="7"/>
  <c r="T168" i="7" s="1"/>
  <c r="R169" i="7"/>
  <c r="R168" i="7" s="1"/>
  <c r="P169" i="7"/>
  <c r="P168" i="7" s="1"/>
  <c r="BI166" i="7"/>
  <c r="BH166" i="7"/>
  <c r="BG166" i="7"/>
  <c r="BF166" i="7"/>
  <c r="T166" i="7"/>
  <c r="R166" i="7"/>
  <c r="P166" i="7"/>
  <c r="BI162" i="7"/>
  <c r="BH162" i="7"/>
  <c r="BG162" i="7"/>
  <c r="BF162" i="7"/>
  <c r="T162" i="7"/>
  <c r="R162" i="7"/>
  <c r="P162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0" i="7"/>
  <c r="BH150" i="7"/>
  <c r="BG150" i="7"/>
  <c r="BF150" i="7"/>
  <c r="T150" i="7"/>
  <c r="R150" i="7"/>
  <c r="P150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2" i="7"/>
  <c r="BH142" i="7"/>
  <c r="BG142" i="7"/>
  <c r="BF142" i="7"/>
  <c r="T142" i="7"/>
  <c r="R142" i="7"/>
  <c r="P142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1" i="7"/>
  <c r="BH121" i="7"/>
  <c r="BG121" i="7"/>
  <c r="BF121" i="7"/>
  <c r="T121" i="7"/>
  <c r="R121" i="7"/>
  <c r="P121" i="7"/>
  <c r="BI119" i="7"/>
  <c r="BH119" i="7"/>
  <c r="BG119" i="7"/>
  <c r="BF119" i="7"/>
  <c r="T119" i="7"/>
  <c r="R119" i="7"/>
  <c r="P119" i="7"/>
  <c r="BI118" i="7"/>
  <c r="BH118" i="7"/>
  <c r="BG118" i="7"/>
  <c r="BF118" i="7"/>
  <c r="T118" i="7"/>
  <c r="R118" i="7"/>
  <c r="P118" i="7"/>
  <c r="BI115" i="7"/>
  <c r="BH115" i="7"/>
  <c r="BG115" i="7"/>
  <c r="BF115" i="7"/>
  <c r="T115" i="7"/>
  <c r="R115" i="7"/>
  <c r="P115" i="7"/>
  <c r="BI114" i="7"/>
  <c r="BH114" i="7"/>
  <c r="BG114" i="7"/>
  <c r="BF114" i="7"/>
  <c r="T114" i="7"/>
  <c r="R114" i="7"/>
  <c r="P114" i="7"/>
  <c r="BI112" i="7"/>
  <c r="BH112" i="7"/>
  <c r="BG112" i="7"/>
  <c r="BF112" i="7"/>
  <c r="T112" i="7"/>
  <c r="R112" i="7"/>
  <c r="P112" i="7"/>
  <c r="BI111" i="7"/>
  <c r="BH111" i="7"/>
  <c r="BG111" i="7"/>
  <c r="BF111" i="7"/>
  <c r="T111" i="7"/>
  <c r="R111" i="7"/>
  <c r="P111" i="7"/>
  <c r="BI110" i="7"/>
  <c r="BH110" i="7"/>
  <c r="BG110" i="7"/>
  <c r="BF110" i="7"/>
  <c r="T110" i="7"/>
  <c r="R110" i="7"/>
  <c r="P110" i="7"/>
  <c r="BI109" i="7"/>
  <c r="BH109" i="7"/>
  <c r="BG109" i="7"/>
  <c r="BF109" i="7"/>
  <c r="T109" i="7"/>
  <c r="R109" i="7"/>
  <c r="P109" i="7"/>
  <c r="BI106" i="7"/>
  <c r="BH106" i="7"/>
  <c r="BG106" i="7"/>
  <c r="BF106" i="7"/>
  <c r="T106" i="7"/>
  <c r="R106" i="7"/>
  <c r="P106" i="7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97" i="7"/>
  <c r="BH97" i="7"/>
  <c r="BG97" i="7"/>
  <c r="BF97" i="7"/>
  <c r="T97" i="7"/>
  <c r="R97" i="7"/>
  <c r="P97" i="7"/>
  <c r="J91" i="7"/>
  <c r="F90" i="7"/>
  <c r="F88" i="7"/>
  <c r="E86" i="7"/>
  <c r="J55" i="7"/>
  <c r="F54" i="7"/>
  <c r="F52" i="7"/>
  <c r="E50" i="7"/>
  <c r="J21" i="7"/>
  <c r="E21" i="7"/>
  <c r="J54" i="7" s="1"/>
  <c r="J20" i="7"/>
  <c r="J18" i="7"/>
  <c r="E18" i="7"/>
  <c r="F91" i="7" s="1"/>
  <c r="J17" i="7"/>
  <c r="J12" i="7"/>
  <c r="J52" i="7" s="1"/>
  <c r="E7" i="7"/>
  <c r="E48" i="7"/>
  <c r="J37" i="6"/>
  <c r="J36" i="6"/>
  <c r="AY59" i="1"/>
  <c r="J35" i="6"/>
  <c r="AX59" i="1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3" i="6"/>
  <c r="BH113" i="6"/>
  <c r="BG113" i="6"/>
  <c r="BF113" i="6"/>
  <c r="T113" i="6"/>
  <c r="R113" i="6"/>
  <c r="P113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J82" i="6"/>
  <c r="F81" i="6"/>
  <c r="F79" i="6"/>
  <c r="E77" i="6"/>
  <c r="J55" i="6"/>
  <c r="F54" i="6"/>
  <c r="F52" i="6"/>
  <c r="E50" i="6"/>
  <c r="J21" i="6"/>
  <c r="E21" i="6"/>
  <c r="J81" i="6" s="1"/>
  <c r="J20" i="6"/>
  <c r="J18" i="6"/>
  <c r="E18" i="6"/>
  <c r="F55" i="6" s="1"/>
  <c r="J17" i="6"/>
  <c r="J12" i="6"/>
  <c r="J79" i="6"/>
  <c r="E7" i="6"/>
  <c r="E48" i="6"/>
  <c r="J106" i="5"/>
  <c r="J37" i="5"/>
  <c r="J36" i="5"/>
  <c r="AY58" i="1"/>
  <c r="J35" i="5"/>
  <c r="AX58" i="1"/>
  <c r="BI418" i="5"/>
  <c r="BH418" i="5"/>
  <c r="BG418" i="5"/>
  <c r="BF418" i="5"/>
  <c r="T418" i="5"/>
  <c r="T417" i="5"/>
  <c r="R418" i="5"/>
  <c r="R417" i="5"/>
  <c r="P418" i="5"/>
  <c r="P417" i="5"/>
  <c r="BI415" i="5"/>
  <c r="BH415" i="5"/>
  <c r="BG415" i="5"/>
  <c r="BF415" i="5"/>
  <c r="T415" i="5"/>
  <c r="T414" i="5"/>
  <c r="T413" i="5" s="1"/>
  <c r="R415" i="5"/>
  <c r="R414" i="5" s="1"/>
  <c r="R413" i="5" s="1"/>
  <c r="P415" i="5"/>
  <c r="P414" i="5"/>
  <c r="P413" i="5" s="1"/>
  <c r="BI387" i="5"/>
  <c r="BH387" i="5"/>
  <c r="BG387" i="5"/>
  <c r="BF387" i="5"/>
  <c r="T387" i="5"/>
  <c r="R387" i="5"/>
  <c r="P387" i="5"/>
  <c r="BI386" i="5"/>
  <c r="BH386" i="5"/>
  <c r="BG386" i="5"/>
  <c r="BF386" i="5"/>
  <c r="T386" i="5"/>
  <c r="R386" i="5"/>
  <c r="P386" i="5"/>
  <c r="BI385" i="5"/>
  <c r="BH385" i="5"/>
  <c r="BG385" i="5"/>
  <c r="BF385" i="5"/>
  <c r="T385" i="5"/>
  <c r="R385" i="5"/>
  <c r="P385" i="5"/>
  <c r="BI384" i="5"/>
  <c r="BH384" i="5"/>
  <c r="BG384" i="5"/>
  <c r="BF384" i="5"/>
  <c r="T384" i="5"/>
  <c r="R384" i="5"/>
  <c r="P384" i="5"/>
  <c r="BI383" i="5"/>
  <c r="BH383" i="5"/>
  <c r="BG383" i="5"/>
  <c r="BF383" i="5"/>
  <c r="T383" i="5"/>
  <c r="R383" i="5"/>
  <c r="P383" i="5"/>
  <c r="BI381" i="5"/>
  <c r="BH381" i="5"/>
  <c r="BG381" i="5"/>
  <c r="BF381" i="5"/>
  <c r="T381" i="5"/>
  <c r="R381" i="5"/>
  <c r="P381" i="5"/>
  <c r="BI380" i="5"/>
  <c r="BH380" i="5"/>
  <c r="BG380" i="5"/>
  <c r="BF380" i="5"/>
  <c r="T380" i="5"/>
  <c r="R380" i="5"/>
  <c r="P380" i="5"/>
  <c r="BI379" i="5"/>
  <c r="BH379" i="5"/>
  <c r="BG379" i="5"/>
  <c r="BF379" i="5"/>
  <c r="T379" i="5"/>
  <c r="R379" i="5"/>
  <c r="P379" i="5"/>
  <c r="BI377" i="5"/>
  <c r="BH377" i="5"/>
  <c r="BG377" i="5"/>
  <c r="BF377" i="5"/>
  <c r="T377" i="5"/>
  <c r="R377" i="5"/>
  <c r="P377" i="5"/>
  <c r="BI372" i="5"/>
  <c r="BH372" i="5"/>
  <c r="BG372" i="5"/>
  <c r="BF372" i="5"/>
  <c r="T372" i="5"/>
  <c r="R372" i="5"/>
  <c r="P372" i="5"/>
  <c r="BI371" i="5"/>
  <c r="BH371" i="5"/>
  <c r="BG371" i="5"/>
  <c r="BF371" i="5"/>
  <c r="T371" i="5"/>
  <c r="R371" i="5"/>
  <c r="P371" i="5"/>
  <c r="BI370" i="5"/>
  <c r="BH370" i="5"/>
  <c r="BG370" i="5"/>
  <c r="BF370" i="5"/>
  <c r="T370" i="5"/>
  <c r="R370" i="5"/>
  <c r="P370" i="5"/>
  <c r="BI368" i="5"/>
  <c r="BH368" i="5"/>
  <c r="BG368" i="5"/>
  <c r="BF368" i="5"/>
  <c r="T368" i="5"/>
  <c r="R368" i="5"/>
  <c r="P368" i="5"/>
  <c r="BI367" i="5"/>
  <c r="BH367" i="5"/>
  <c r="BG367" i="5"/>
  <c r="BF367" i="5"/>
  <c r="T367" i="5"/>
  <c r="R367" i="5"/>
  <c r="P367" i="5"/>
  <c r="BI366" i="5"/>
  <c r="BH366" i="5"/>
  <c r="BG366" i="5"/>
  <c r="BF366" i="5"/>
  <c r="T366" i="5"/>
  <c r="R366" i="5"/>
  <c r="P366" i="5"/>
  <c r="BI360" i="5"/>
  <c r="BH360" i="5"/>
  <c r="BG360" i="5"/>
  <c r="BF360" i="5"/>
  <c r="T360" i="5"/>
  <c r="R360" i="5"/>
  <c r="P360" i="5"/>
  <c r="BI359" i="5"/>
  <c r="BH359" i="5"/>
  <c r="BG359" i="5"/>
  <c r="BF359" i="5"/>
  <c r="T359" i="5"/>
  <c r="R359" i="5"/>
  <c r="P359" i="5"/>
  <c r="BI358" i="5"/>
  <c r="BH358" i="5"/>
  <c r="BG358" i="5"/>
  <c r="BF358" i="5"/>
  <c r="T358" i="5"/>
  <c r="R358" i="5"/>
  <c r="P358" i="5"/>
  <c r="BI355" i="5"/>
  <c r="BH355" i="5"/>
  <c r="BG355" i="5"/>
  <c r="BF355" i="5"/>
  <c r="T355" i="5"/>
  <c r="R355" i="5"/>
  <c r="P355" i="5"/>
  <c r="BI352" i="5"/>
  <c r="BH352" i="5"/>
  <c r="BG352" i="5"/>
  <c r="BF352" i="5"/>
  <c r="T352" i="5"/>
  <c r="R352" i="5"/>
  <c r="P352" i="5"/>
  <c r="BI351" i="5"/>
  <c r="BH351" i="5"/>
  <c r="BG351" i="5"/>
  <c r="BF351" i="5"/>
  <c r="T351" i="5"/>
  <c r="R351" i="5"/>
  <c r="P351" i="5"/>
  <c r="BI345" i="5"/>
  <c r="BH345" i="5"/>
  <c r="BG345" i="5"/>
  <c r="BF345" i="5"/>
  <c r="T345" i="5"/>
  <c r="R345" i="5"/>
  <c r="P345" i="5"/>
  <c r="BI344" i="5"/>
  <c r="BH344" i="5"/>
  <c r="BG344" i="5"/>
  <c r="BF344" i="5"/>
  <c r="T344" i="5"/>
  <c r="R344" i="5"/>
  <c r="P344" i="5"/>
  <c r="BI343" i="5"/>
  <c r="BH343" i="5"/>
  <c r="BG343" i="5"/>
  <c r="BF343" i="5"/>
  <c r="T343" i="5"/>
  <c r="R343" i="5"/>
  <c r="P343" i="5"/>
  <c r="BI342" i="5"/>
  <c r="BH342" i="5"/>
  <c r="BG342" i="5"/>
  <c r="BF342" i="5"/>
  <c r="T342" i="5"/>
  <c r="R342" i="5"/>
  <c r="P342" i="5"/>
  <c r="BI341" i="5"/>
  <c r="BH341" i="5"/>
  <c r="BG341" i="5"/>
  <c r="BF341" i="5"/>
  <c r="T341" i="5"/>
  <c r="R341" i="5"/>
  <c r="P341" i="5"/>
  <c r="BI339" i="5"/>
  <c r="BH339" i="5"/>
  <c r="BG339" i="5"/>
  <c r="BF339" i="5"/>
  <c r="T339" i="5"/>
  <c r="R339" i="5"/>
  <c r="P339" i="5"/>
  <c r="BI338" i="5"/>
  <c r="BH338" i="5"/>
  <c r="BG338" i="5"/>
  <c r="BF338" i="5"/>
  <c r="T338" i="5"/>
  <c r="R338" i="5"/>
  <c r="P338" i="5"/>
  <c r="BI337" i="5"/>
  <c r="BH337" i="5"/>
  <c r="BG337" i="5"/>
  <c r="BF337" i="5"/>
  <c r="T337" i="5"/>
  <c r="R337" i="5"/>
  <c r="P337" i="5"/>
  <c r="BI335" i="5"/>
  <c r="BH335" i="5"/>
  <c r="BG335" i="5"/>
  <c r="BF335" i="5"/>
  <c r="T335" i="5"/>
  <c r="R335" i="5"/>
  <c r="P335" i="5"/>
  <c r="BI327" i="5"/>
  <c r="BH327" i="5"/>
  <c r="BG327" i="5"/>
  <c r="BF327" i="5"/>
  <c r="T327" i="5"/>
  <c r="R327" i="5"/>
  <c r="P327" i="5"/>
  <c r="BI326" i="5"/>
  <c r="BH326" i="5"/>
  <c r="BG326" i="5"/>
  <c r="BF326" i="5"/>
  <c r="T326" i="5"/>
  <c r="R326" i="5"/>
  <c r="P326" i="5"/>
  <c r="BI322" i="5"/>
  <c r="BH322" i="5"/>
  <c r="BG322" i="5"/>
  <c r="BF322" i="5"/>
  <c r="T322" i="5"/>
  <c r="R322" i="5"/>
  <c r="P322" i="5"/>
  <c r="BI320" i="5"/>
  <c r="BH320" i="5"/>
  <c r="BG320" i="5"/>
  <c r="BF320" i="5"/>
  <c r="T320" i="5"/>
  <c r="R320" i="5"/>
  <c r="P320" i="5"/>
  <c r="BI319" i="5"/>
  <c r="BH319" i="5"/>
  <c r="BG319" i="5"/>
  <c r="BF319" i="5"/>
  <c r="T319" i="5"/>
  <c r="R319" i="5"/>
  <c r="P319" i="5"/>
  <c r="BI318" i="5"/>
  <c r="BH318" i="5"/>
  <c r="BG318" i="5"/>
  <c r="BF318" i="5"/>
  <c r="T318" i="5"/>
  <c r="R318" i="5"/>
  <c r="P318" i="5"/>
  <c r="BI316" i="5"/>
  <c r="BH316" i="5"/>
  <c r="BG316" i="5"/>
  <c r="BF316" i="5"/>
  <c r="T316" i="5"/>
  <c r="R316" i="5"/>
  <c r="P316" i="5"/>
  <c r="BI315" i="5"/>
  <c r="BH315" i="5"/>
  <c r="BG315" i="5"/>
  <c r="BF315" i="5"/>
  <c r="T315" i="5"/>
  <c r="R315" i="5"/>
  <c r="P315" i="5"/>
  <c r="BI314" i="5"/>
  <c r="BH314" i="5"/>
  <c r="BG314" i="5"/>
  <c r="BF314" i="5"/>
  <c r="T314" i="5"/>
  <c r="R314" i="5"/>
  <c r="P314" i="5"/>
  <c r="BI313" i="5"/>
  <c r="BH313" i="5"/>
  <c r="BG313" i="5"/>
  <c r="BF313" i="5"/>
  <c r="T313" i="5"/>
  <c r="R313" i="5"/>
  <c r="P313" i="5"/>
  <c r="BI312" i="5"/>
  <c r="BH312" i="5"/>
  <c r="BG312" i="5"/>
  <c r="BF312" i="5"/>
  <c r="T312" i="5"/>
  <c r="R312" i="5"/>
  <c r="P312" i="5"/>
  <c r="BI311" i="5"/>
  <c r="BH311" i="5"/>
  <c r="BG311" i="5"/>
  <c r="BF311" i="5"/>
  <c r="T311" i="5"/>
  <c r="R311" i="5"/>
  <c r="P311" i="5"/>
  <c r="BI310" i="5"/>
  <c r="BH310" i="5"/>
  <c r="BG310" i="5"/>
  <c r="BF310" i="5"/>
  <c r="T310" i="5"/>
  <c r="R310" i="5"/>
  <c r="P310" i="5"/>
  <c r="BI309" i="5"/>
  <c r="BH309" i="5"/>
  <c r="BG309" i="5"/>
  <c r="BF309" i="5"/>
  <c r="T309" i="5"/>
  <c r="R309" i="5"/>
  <c r="P309" i="5"/>
  <c r="BI308" i="5"/>
  <c r="BH308" i="5"/>
  <c r="BG308" i="5"/>
  <c r="BF308" i="5"/>
  <c r="T308" i="5"/>
  <c r="R308" i="5"/>
  <c r="P308" i="5"/>
  <c r="BI307" i="5"/>
  <c r="BH307" i="5"/>
  <c r="BG307" i="5"/>
  <c r="BF307" i="5"/>
  <c r="T307" i="5"/>
  <c r="R307" i="5"/>
  <c r="P307" i="5"/>
  <c r="BI306" i="5"/>
  <c r="BH306" i="5"/>
  <c r="BG306" i="5"/>
  <c r="BF306" i="5"/>
  <c r="T306" i="5"/>
  <c r="R306" i="5"/>
  <c r="P306" i="5"/>
  <c r="BI305" i="5"/>
  <c r="BH305" i="5"/>
  <c r="BG305" i="5"/>
  <c r="BF305" i="5"/>
  <c r="T305" i="5"/>
  <c r="R305" i="5"/>
  <c r="P305" i="5"/>
  <c r="BI304" i="5"/>
  <c r="BH304" i="5"/>
  <c r="BG304" i="5"/>
  <c r="BF304" i="5"/>
  <c r="T304" i="5"/>
  <c r="R304" i="5"/>
  <c r="P304" i="5"/>
  <c r="BI302" i="5"/>
  <c r="BH302" i="5"/>
  <c r="BG302" i="5"/>
  <c r="BF302" i="5"/>
  <c r="T302" i="5"/>
  <c r="R302" i="5"/>
  <c r="P302" i="5"/>
  <c r="BI298" i="5"/>
  <c r="BH298" i="5"/>
  <c r="BG298" i="5"/>
  <c r="BF298" i="5"/>
  <c r="T298" i="5"/>
  <c r="R298" i="5"/>
  <c r="P298" i="5"/>
  <c r="BI292" i="5"/>
  <c r="BH292" i="5"/>
  <c r="BG292" i="5"/>
  <c r="BF292" i="5"/>
  <c r="T292" i="5"/>
  <c r="R292" i="5"/>
  <c r="P292" i="5"/>
  <c r="BI290" i="5"/>
  <c r="BH290" i="5"/>
  <c r="BG290" i="5"/>
  <c r="BF290" i="5"/>
  <c r="T290" i="5"/>
  <c r="R290" i="5"/>
  <c r="P290" i="5"/>
  <c r="BI289" i="5"/>
  <c r="BH289" i="5"/>
  <c r="BG289" i="5"/>
  <c r="BF289" i="5"/>
  <c r="T289" i="5"/>
  <c r="R289" i="5"/>
  <c r="P289" i="5"/>
  <c r="BI283" i="5"/>
  <c r="BH283" i="5"/>
  <c r="BG283" i="5"/>
  <c r="BF283" i="5"/>
  <c r="T283" i="5"/>
  <c r="R283" i="5"/>
  <c r="P283" i="5"/>
  <c r="BI281" i="5"/>
  <c r="BH281" i="5"/>
  <c r="BG281" i="5"/>
  <c r="BF281" i="5"/>
  <c r="T281" i="5"/>
  <c r="R281" i="5"/>
  <c r="P281" i="5"/>
  <c r="BI280" i="5"/>
  <c r="BH280" i="5"/>
  <c r="BG280" i="5"/>
  <c r="BF280" i="5"/>
  <c r="T280" i="5"/>
  <c r="R280" i="5"/>
  <c r="P280" i="5"/>
  <c r="BI279" i="5"/>
  <c r="BH279" i="5"/>
  <c r="BG279" i="5"/>
  <c r="BF279" i="5"/>
  <c r="T279" i="5"/>
  <c r="R279" i="5"/>
  <c r="P279" i="5"/>
  <c r="BI278" i="5"/>
  <c r="BH278" i="5"/>
  <c r="BG278" i="5"/>
  <c r="BF278" i="5"/>
  <c r="T278" i="5"/>
  <c r="R278" i="5"/>
  <c r="P278" i="5"/>
  <c r="BI275" i="5"/>
  <c r="BH275" i="5"/>
  <c r="BG275" i="5"/>
  <c r="BF275" i="5"/>
  <c r="T275" i="5"/>
  <c r="R275" i="5"/>
  <c r="P275" i="5"/>
  <c r="BI274" i="5"/>
  <c r="BH274" i="5"/>
  <c r="BG274" i="5"/>
  <c r="BF274" i="5"/>
  <c r="T274" i="5"/>
  <c r="R274" i="5"/>
  <c r="P274" i="5"/>
  <c r="BI272" i="5"/>
  <c r="BH272" i="5"/>
  <c r="BG272" i="5"/>
  <c r="BF272" i="5"/>
  <c r="T272" i="5"/>
  <c r="R272" i="5"/>
  <c r="P272" i="5"/>
  <c r="BI271" i="5"/>
  <c r="BH271" i="5"/>
  <c r="BG271" i="5"/>
  <c r="BF271" i="5"/>
  <c r="T271" i="5"/>
  <c r="R271" i="5"/>
  <c r="P271" i="5"/>
  <c r="BI270" i="5"/>
  <c r="BH270" i="5"/>
  <c r="BG270" i="5"/>
  <c r="BF270" i="5"/>
  <c r="T270" i="5"/>
  <c r="R270" i="5"/>
  <c r="P270" i="5"/>
  <c r="BI268" i="5"/>
  <c r="BH268" i="5"/>
  <c r="BG268" i="5"/>
  <c r="BF268" i="5"/>
  <c r="T268" i="5"/>
  <c r="R268" i="5"/>
  <c r="P268" i="5"/>
  <c r="BI266" i="5"/>
  <c r="BH266" i="5"/>
  <c r="BG266" i="5"/>
  <c r="BF266" i="5"/>
  <c r="T266" i="5"/>
  <c r="R266" i="5"/>
  <c r="P266" i="5"/>
  <c r="BI264" i="5"/>
  <c r="BH264" i="5"/>
  <c r="BG264" i="5"/>
  <c r="BF264" i="5"/>
  <c r="T264" i="5"/>
  <c r="R264" i="5"/>
  <c r="P264" i="5"/>
  <c r="BI262" i="5"/>
  <c r="BH262" i="5"/>
  <c r="BG262" i="5"/>
  <c r="BF262" i="5"/>
  <c r="T262" i="5"/>
  <c r="R262" i="5"/>
  <c r="P262" i="5"/>
  <c r="BI260" i="5"/>
  <c r="BH260" i="5"/>
  <c r="BG260" i="5"/>
  <c r="BF260" i="5"/>
  <c r="T260" i="5"/>
  <c r="R260" i="5"/>
  <c r="P260" i="5"/>
  <c r="BI256" i="5"/>
  <c r="BH256" i="5"/>
  <c r="BG256" i="5"/>
  <c r="BF256" i="5"/>
  <c r="T256" i="5"/>
  <c r="R256" i="5"/>
  <c r="P256" i="5"/>
  <c r="BI254" i="5"/>
  <c r="BH254" i="5"/>
  <c r="BG254" i="5"/>
  <c r="BF254" i="5"/>
  <c r="T254" i="5"/>
  <c r="R254" i="5"/>
  <c r="P254" i="5"/>
  <c r="BI252" i="5"/>
  <c r="BH252" i="5"/>
  <c r="BG252" i="5"/>
  <c r="BF252" i="5"/>
  <c r="T252" i="5"/>
  <c r="R252" i="5"/>
  <c r="P252" i="5"/>
  <c r="BI250" i="5"/>
  <c r="BH250" i="5"/>
  <c r="BG250" i="5"/>
  <c r="BF250" i="5"/>
  <c r="T250" i="5"/>
  <c r="R250" i="5"/>
  <c r="P250" i="5"/>
  <c r="BI248" i="5"/>
  <c r="BH248" i="5"/>
  <c r="BG248" i="5"/>
  <c r="BF248" i="5"/>
  <c r="T248" i="5"/>
  <c r="R248" i="5"/>
  <c r="P248" i="5"/>
  <c r="BI247" i="5"/>
  <c r="BH247" i="5"/>
  <c r="BG247" i="5"/>
  <c r="BF247" i="5"/>
  <c r="T247" i="5"/>
  <c r="R247" i="5"/>
  <c r="P247" i="5"/>
  <c r="BI246" i="5"/>
  <c r="BH246" i="5"/>
  <c r="BG246" i="5"/>
  <c r="BF246" i="5"/>
  <c r="T246" i="5"/>
  <c r="R246" i="5"/>
  <c r="P246" i="5"/>
  <c r="BI245" i="5"/>
  <c r="BH245" i="5"/>
  <c r="BG245" i="5"/>
  <c r="BF245" i="5"/>
  <c r="T245" i="5"/>
  <c r="R245" i="5"/>
  <c r="P245" i="5"/>
  <c r="BI244" i="5"/>
  <c r="BH244" i="5"/>
  <c r="BG244" i="5"/>
  <c r="BF244" i="5"/>
  <c r="T244" i="5"/>
  <c r="R244" i="5"/>
  <c r="P244" i="5"/>
  <c r="BI243" i="5"/>
  <c r="BH243" i="5"/>
  <c r="BG243" i="5"/>
  <c r="BF243" i="5"/>
  <c r="T243" i="5"/>
  <c r="R243" i="5"/>
  <c r="P243" i="5"/>
  <c r="BI242" i="5"/>
  <c r="BH242" i="5"/>
  <c r="BG242" i="5"/>
  <c r="BF242" i="5"/>
  <c r="T242" i="5"/>
  <c r="R242" i="5"/>
  <c r="P242" i="5"/>
  <c r="BI241" i="5"/>
  <c r="BH241" i="5"/>
  <c r="BG241" i="5"/>
  <c r="BF241" i="5"/>
  <c r="T241" i="5"/>
  <c r="R241" i="5"/>
  <c r="P241" i="5"/>
  <c r="BI240" i="5"/>
  <c r="BH240" i="5"/>
  <c r="BG240" i="5"/>
  <c r="BF240" i="5"/>
  <c r="T240" i="5"/>
  <c r="R240" i="5"/>
  <c r="P240" i="5"/>
  <c r="BI239" i="5"/>
  <c r="BH239" i="5"/>
  <c r="BG239" i="5"/>
  <c r="BF239" i="5"/>
  <c r="T239" i="5"/>
  <c r="R239" i="5"/>
  <c r="P239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6" i="5"/>
  <c r="BH236" i="5"/>
  <c r="BG236" i="5"/>
  <c r="BF236" i="5"/>
  <c r="T236" i="5"/>
  <c r="R236" i="5"/>
  <c r="P236" i="5"/>
  <c r="BI235" i="5"/>
  <c r="BH235" i="5"/>
  <c r="BG235" i="5"/>
  <c r="BF235" i="5"/>
  <c r="T235" i="5"/>
  <c r="R235" i="5"/>
  <c r="P235" i="5"/>
  <c r="BI234" i="5"/>
  <c r="BH234" i="5"/>
  <c r="BG234" i="5"/>
  <c r="BF234" i="5"/>
  <c r="T234" i="5"/>
  <c r="R234" i="5"/>
  <c r="P234" i="5"/>
  <c r="BI233" i="5"/>
  <c r="BH233" i="5"/>
  <c r="BG233" i="5"/>
  <c r="BF233" i="5"/>
  <c r="T233" i="5"/>
  <c r="R233" i="5"/>
  <c r="P233" i="5"/>
  <c r="BI232" i="5"/>
  <c r="BH232" i="5"/>
  <c r="BG232" i="5"/>
  <c r="BF232" i="5"/>
  <c r="T232" i="5"/>
  <c r="R232" i="5"/>
  <c r="P232" i="5"/>
  <c r="BI231" i="5"/>
  <c r="BH231" i="5"/>
  <c r="BG231" i="5"/>
  <c r="BF231" i="5"/>
  <c r="T231" i="5"/>
  <c r="R231" i="5"/>
  <c r="P231" i="5"/>
  <c r="BI230" i="5"/>
  <c r="BH230" i="5"/>
  <c r="BG230" i="5"/>
  <c r="BF230" i="5"/>
  <c r="T230" i="5"/>
  <c r="R230" i="5"/>
  <c r="P230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6" i="5"/>
  <c r="BH226" i="5"/>
  <c r="BG226" i="5"/>
  <c r="BF226" i="5"/>
  <c r="T226" i="5"/>
  <c r="R226" i="5"/>
  <c r="P226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21" i="5"/>
  <c r="BH221" i="5"/>
  <c r="BG221" i="5"/>
  <c r="BF221" i="5"/>
  <c r="T221" i="5"/>
  <c r="R221" i="5"/>
  <c r="P221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0" i="5"/>
  <c r="BH200" i="5"/>
  <c r="BG200" i="5"/>
  <c r="BF200" i="5"/>
  <c r="T200" i="5"/>
  <c r="T199" i="5" s="1"/>
  <c r="R200" i="5"/>
  <c r="R199" i="5" s="1"/>
  <c r="P200" i="5"/>
  <c r="P199" i="5" s="1"/>
  <c r="BI198" i="5"/>
  <c r="BH198" i="5"/>
  <c r="BG198" i="5"/>
  <c r="BF198" i="5"/>
  <c r="T198" i="5"/>
  <c r="R198" i="5"/>
  <c r="P198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J61" i="5"/>
  <c r="J101" i="5"/>
  <c r="F100" i="5"/>
  <c r="F98" i="5"/>
  <c r="E96" i="5"/>
  <c r="J55" i="5"/>
  <c r="F54" i="5"/>
  <c r="F52" i="5"/>
  <c r="E50" i="5"/>
  <c r="J21" i="5"/>
  <c r="E21" i="5"/>
  <c r="J100" i="5"/>
  <c r="J20" i="5"/>
  <c r="J18" i="5"/>
  <c r="E18" i="5"/>
  <c r="F101" i="5"/>
  <c r="J17" i="5"/>
  <c r="J12" i="5"/>
  <c r="J98" i="5" s="1"/>
  <c r="E7" i="5"/>
  <c r="E94" i="5" s="1"/>
  <c r="J37" i="4"/>
  <c r="J36" i="4"/>
  <c r="AY57" i="1"/>
  <c r="J35" i="4"/>
  <c r="AX57" i="1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7" i="4"/>
  <c r="BH117" i="4"/>
  <c r="BG117" i="4"/>
  <c r="BF117" i="4"/>
  <c r="T117" i="4"/>
  <c r="T116" i="4"/>
  <c r="R117" i="4"/>
  <c r="R116" i="4" s="1"/>
  <c r="P117" i="4"/>
  <c r="P116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J91" i="4"/>
  <c r="F90" i="4"/>
  <c r="F88" i="4"/>
  <c r="E86" i="4"/>
  <c r="J55" i="4"/>
  <c r="F54" i="4"/>
  <c r="F52" i="4"/>
  <c r="E50" i="4"/>
  <c r="J21" i="4"/>
  <c r="E21" i="4"/>
  <c r="J90" i="4" s="1"/>
  <c r="J20" i="4"/>
  <c r="J18" i="4"/>
  <c r="E18" i="4"/>
  <c r="F91" i="4" s="1"/>
  <c r="J17" i="4"/>
  <c r="J12" i="4"/>
  <c r="J88" i="4"/>
  <c r="E7" i="4"/>
  <c r="E84" i="4"/>
  <c r="J37" i="3"/>
  <c r="J36" i="3"/>
  <c r="AY56" i="1"/>
  <c r="J35" i="3"/>
  <c r="AX56" i="1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1" i="3"/>
  <c r="BH131" i="3"/>
  <c r="BG131" i="3"/>
  <c r="BF131" i="3"/>
  <c r="T131" i="3"/>
  <c r="R131" i="3"/>
  <c r="P131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T120" i="3" s="1"/>
  <c r="R121" i="3"/>
  <c r="R120" i="3" s="1"/>
  <c r="P121" i="3"/>
  <c r="P120" i="3" s="1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T97" i="3"/>
  <c r="R98" i="3"/>
  <c r="R97" i="3" s="1"/>
  <c r="P98" i="3"/>
  <c r="P97" i="3"/>
  <c r="BI94" i="3"/>
  <c r="BH94" i="3"/>
  <c r="BG94" i="3"/>
  <c r="BF94" i="3"/>
  <c r="T94" i="3"/>
  <c r="T93" i="3"/>
  <c r="R94" i="3"/>
  <c r="R93" i="3" s="1"/>
  <c r="P94" i="3"/>
  <c r="P93" i="3"/>
  <c r="J89" i="3"/>
  <c r="F88" i="3"/>
  <c r="F86" i="3"/>
  <c r="E84" i="3"/>
  <c r="J55" i="3"/>
  <c r="F54" i="3"/>
  <c r="F52" i="3"/>
  <c r="E50" i="3"/>
  <c r="J21" i="3"/>
  <c r="E21" i="3"/>
  <c r="J54" i="3" s="1"/>
  <c r="J20" i="3"/>
  <c r="J18" i="3"/>
  <c r="E18" i="3"/>
  <c r="F89" i="3" s="1"/>
  <c r="J17" i="3"/>
  <c r="J12" i="3"/>
  <c r="J86" i="3"/>
  <c r="E7" i="3"/>
  <c r="E82" i="3"/>
  <c r="J37" i="2"/>
  <c r="J36" i="2"/>
  <c r="AY55" i="1" s="1"/>
  <c r="J35" i="2"/>
  <c r="AX55" i="1" s="1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36" i="2"/>
  <c r="BH336" i="2"/>
  <c r="BG336" i="2"/>
  <c r="BF336" i="2"/>
  <c r="T336" i="2"/>
  <c r="R336" i="2"/>
  <c r="P33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T232" i="2"/>
  <c r="R233" i="2"/>
  <c r="R232" i="2" s="1"/>
  <c r="P233" i="2"/>
  <c r="P232" i="2" s="1"/>
  <c r="BI230" i="2"/>
  <c r="BH230" i="2"/>
  <c r="BG230" i="2"/>
  <c r="BF230" i="2"/>
  <c r="T230" i="2"/>
  <c r="T229" i="2" s="1"/>
  <c r="R230" i="2"/>
  <c r="R229" i="2" s="1"/>
  <c r="P230" i="2"/>
  <c r="P229" i="2" s="1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21" i="2"/>
  <c r="BH121" i="2"/>
  <c r="BG121" i="2"/>
  <c r="BF121" i="2"/>
  <c r="T121" i="2"/>
  <c r="R121" i="2"/>
  <c r="P121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0" i="2"/>
  <c r="BH100" i="2"/>
  <c r="BG100" i="2"/>
  <c r="BF100" i="2"/>
  <c r="T100" i="2"/>
  <c r="T99" i="2" s="1"/>
  <c r="R100" i="2"/>
  <c r="R99" i="2"/>
  <c r="P100" i="2"/>
  <c r="P99" i="2"/>
  <c r="J94" i="2"/>
  <c r="F93" i="2"/>
  <c r="F91" i="2"/>
  <c r="E89" i="2"/>
  <c r="J55" i="2"/>
  <c r="F54" i="2"/>
  <c r="F52" i="2"/>
  <c r="E50" i="2"/>
  <c r="J21" i="2"/>
  <c r="E21" i="2"/>
  <c r="J54" i="2" s="1"/>
  <c r="J20" i="2"/>
  <c r="J18" i="2"/>
  <c r="E18" i="2"/>
  <c r="F55" i="2" s="1"/>
  <c r="J17" i="2"/>
  <c r="J12" i="2"/>
  <c r="J91" i="2"/>
  <c r="E7" i="2"/>
  <c r="E87" i="2"/>
  <c r="L50" i="1"/>
  <c r="AM50" i="1"/>
  <c r="AM49" i="1"/>
  <c r="L49" i="1"/>
  <c r="AM47" i="1"/>
  <c r="L47" i="1"/>
  <c r="L45" i="1"/>
  <c r="L44" i="1"/>
  <c r="J200" i="7"/>
  <c r="J196" i="7"/>
  <c r="BK188" i="7"/>
  <c r="J181" i="7"/>
  <c r="BK169" i="7"/>
  <c r="J162" i="7"/>
  <c r="BK155" i="7"/>
  <c r="J137" i="7"/>
  <c r="J121" i="7"/>
  <c r="J114" i="7"/>
  <c r="J110" i="7"/>
  <c r="BK184" i="6"/>
  <c r="BK180" i="6"/>
  <c r="J173" i="6"/>
  <c r="BK168" i="6"/>
  <c r="J165" i="6"/>
  <c r="J160" i="6"/>
  <c r="J156" i="6"/>
  <c r="J151" i="6"/>
  <c r="J148" i="6"/>
  <c r="J142" i="6"/>
  <c r="J139" i="6"/>
  <c r="J135" i="6"/>
  <c r="J132" i="6"/>
  <c r="J129" i="6"/>
  <c r="BK125" i="6"/>
  <c r="J115" i="6"/>
  <c r="BK110" i="6"/>
  <c r="J107" i="6"/>
  <c r="J103" i="6"/>
  <c r="BK98" i="6"/>
  <c r="J96" i="6"/>
  <c r="J91" i="6"/>
  <c r="J418" i="5"/>
  <c r="J386" i="5"/>
  <c r="J383" i="5"/>
  <c r="BK377" i="5"/>
  <c r="BK360" i="5"/>
  <c r="J351" i="5"/>
  <c r="J338" i="5"/>
  <c r="J320" i="5"/>
  <c r="BK313" i="5"/>
  <c r="BK309" i="5"/>
  <c r="J304" i="5"/>
  <c r="BK290" i="5"/>
  <c r="BK281" i="5"/>
  <c r="BK274" i="5"/>
  <c r="J268" i="5"/>
  <c r="BK262" i="5"/>
  <c r="BK254" i="5"/>
  <c r="J247" i="5"/>
  <c r="J242" i="5"/>
  <c r="J237" i="5"/>
  <c r="BK233" i="5"/>
  <c r="J229" i="5"/>
  <c r="BK225" i="5"/>
  <c r="BK216" i="5"/>
  <c r="J203" i="5"/>
  <c r="J196" i="5"/>
  <c r="J191" i="5"/>
  <c r="J182" i="5"/>
  <c r="J160" i="5"/>
  <c r="BK155" i="5"/>
  <c r="J149" i="5"/>
  <c r="BK130" i="5"/>
  <c r="BK113" i="5"/>
  <c r="J108" i="5"/>
  <c r="BK177" i="4"/>
  <c r="BK162" i="4"/>
  <c r="BK156" i="4"/>
  <c r="BK152" i="4"/>
  <c r="BK147" i="4"/>
  <c r="J136" i="4"/>
  <c r="BK131" i="4"/>
  <c r="J124" i="4"/>
  <c r="J113" i="4"/>
  <c r="J106" i="4"/>
  <c r="BK98" i="4"/>
  <c r="BK156" i="3"/>
  <c r="J141" i="3"/>
  <c r="BK124" i="3"/>
  <c r="BK110" i="3"/>
  <c r="BK101" i="3"/>
  <c r="J94" i="3"/>
  <c r="BK384" i="2"/>
  <c r="BK371" i="2"/>
  <c r="BK364" i="2"/>
  <c r="BK358" i="2"/>
  <c r="BK354" i="2"/>
  <c r="J320" i="2"/>
  <c r="J309" i="2"/>
  <c r="J301" i="2"/>
  <c r="BK292" i="2"/>
  <c r="J282" i="2"/>
  <c r="J260" i="2"/>
  <c r="J245" i="2"/>
  <c r="J241" i="2"/>
  <c r="J236" i="2"/>
  <c r="BK228" i="2"/>
  <c r="BK217" i="2"/>
  <c r="J192" i="2"/>
  <c r="BK172" i="2"/>
  <c r="BK169" i="2"/>
  <c r="BK160" i="2"/>
  <c r="J153" i="2"/>
  <c r="J146" i="2"/>
  <c r="J143" i="2"/>
  <c r="J109" i="2"/>
  <c r="BK104" i="2"/>
  <c r="J207" i="7"/>
  <c r="BK202" i="7"/>
  <c r="J199" i="7"/>
  <c r="J191" i="7"/>
  <c r="BK184" i="7"/>
  <c r="J171" i="7"/>
  <c r="J156" i="7"/>
  <c r="J147" i="7"/>
  <c r="BK137" i="7"/>
  <c r="J123" i="7"/>
  <c r="J115" i="7"/>
  <c r="J109" i="7"/>
  <c r="BK101" i="7"/>
  <c r="BK178" i="6"/>
  <c r="BK172" i="6"/>
  <c r="J169" i="6"/>
  <c r="BK160" i="6"/>
  <c r="BK156" i="6"/>
  <c r="J152" i="6"/>
  <c r="J144" i="6"/>
  <c r="J137" i="6"/>
  <c r="J128" i="6"/>
  <c r="BK123" i="6"/>
  <c r="J120" i="6"/>
  <c r="J117" i="6"/>
  <c r="BK112" i="6"/>
  <c r="J110" i="6"/>
  <c r="BK107" i="6"/>
  <c r="BK102" i="6"/>
  <c r="BK99" i="6"/>
  <c r="BK92" i="6"/>
  <c r="J87" i="6"/>
  <c r="J379" i="5"/>
  <c r="BK371" i="5"/>
  <c r="J367" i="5"/>
  <c r="J355" i="5"/>
  <c r="BK344" i="5"/>
  <c r="BK342" i="5"/>
  <c r="BK341" i="5"/>
  <c r="BK337" i="5"/>
  <c r="BK326" i="5"/>
  <c r="J319" i="5"/>
  <c r="J315" i="5"/>
  <c r="BK310" i="5"/>
  <c r="J306" i="5"/>
  <c r="BK283" i="5"/>
  <c r="BK278" i="5"/>
  <c r="BK272" i="5"/>
  <c r="BK260" i="5"/>
  <c r="J250" i="5"/>
  <c r="J244" i="5"/>
  <c r="J240" i="5"/>
  <c r="BK234" i="5"/>
  <c r="J226" i="5"/>
  <c r="BK222" i="5"/>
  <c r="BK218" i="5"/>
  <c r="J215" i="5"/>
  <c r="BK213" i="5"/>
  <c r="J205" i="5"/>
  <c r="BK194" i="5"/>
  <c r="BK186" i="5"/>
  <c r="J180" i="5"/>
  <c r="J154" i="5"/>
  <c r="BK133" i="5"/>
  <c r="J113" i="5"/>
  <c r="J178" i="4"/>
  <c r="BK168" i="4"/>
  <c r="BK164" i="4"/>
  <c r="J160" i="4"/>
  <c r="BK155" i="4"/>
  <c r="J150" i="4"/>
  <c r="BK145" i="4"/>
  <c r="J134" i="4"/>
  <c r="J129" i="4"/>
  <c r="BK122" i="4"/>
  <c r="BK115" i="4"/>
  <c r="J110" i="4"/>
  <c r="BK106" i="4"/>
  <c r="J101" i="4"/>
  <c r="J98" i="4"/>
  <c r="J239" i="3"/>
  <c r="BK236" i="3"/>
  <c r="J231" i="3"/>
  <c r="BK226" i="3"/>
  <c r="J223" i="3"/>
  <c r="J215" i="3"/>
  <c r="BK208" i="3"/>
  <c r="BK203" i="3"/>
  <c r="BK198" i="3"/>
  <c r="BK182" i="3"/>
  <c r="J178" i="3"/>
  <c r="BK175" i="3"/>
  <c r="J171" i="3"/>
  <c r="J167" i="3"/>
  <c r="J160" i="3"/>
  <c r="BK141" i="3"/>
  <c r="BK127" i="3"/>
  <c r="J115" i="3"/>
  <c r="BK111" i="3"/>
  <c r="J102" i="3"/>
  <c r="J389" i="2"/>
  <c r="BK385" i="2"/>
  <c r="BK381" i="2"/>
  <c r="J371" i="2"/>
  <c r="J364" i="2"/>
  <c r="BK357" i="2"/>
  <c r="BK345" i="2"/>
  <c r="BK324" i="2"/>
  <c r="BK319" i="2"/>
  <c r="BK309" i="2"/>
  <c r="BK301" i="2"/>
  <c r="BK289" i="2"/>
  <c r="J268" i="2"/>
  <c r="J263" i="2"/>
  <c r="J256" i="2"/>
  <c r="J238" i="2"/>
  <c r="J235" i="2"/>
  <c r="BK226" i="2"/>
  <c r="J218" i="2"/>
  <c r="J173" i="2"/>
  <c r="BK168" i="2"/>
  <c r="BK163" i="2"/>
  <c r="BK154" i="2"/>
  <c r="BK146" i="2"/>
  <c r="BK116" i="2"/>
  <c r="BK109" i="2"/>
  <c r="BK105" i="2"/>
  <c r="J92" i="8"/>
  <c r="BK86" i="8"/>
  <c r="J205" i="7"/>
  <c r="J201" i="7"/>
  <c r="BK196" i="7"/>
  <c r="BK180" i="7"/>
  <c r="BK171" i="7"/>
  <c r="BK160" i="7"/>
  <c r="BK157" i="7"/>
  <c r="J150" i="7"/>
  <c r="BK135" i="7"/>
  <c r="J124" i="7"/>
  <c r="BK119" i="7"/>
  <c r="BK106" i="7"/>
  <c r="BK97" i="7"/>
  <c r="BK183" i="6"/>
  <c r="BK179" i="6"/>
  <c r="BK175" i="6"/>
  <c r="BK169" i="6"/>
  <c r="BK165" i="6"/>
  <c r="J162" i="6"/>
  <c r="BK157" i="6"/>
  <c r="J153" i="6"/>
  <c r="J149" i="6"/>
  <c r="BK144" i="6"/>
  <c r="BK135" i="6"/>
  <c r="BK130" i="6"/>
  <c r="J124" i="6"/>
  <c r="BK120" i="6"/>
  <c r="J116" i="6"/>
  <c r="J113" i="6"/>
  <c r="BK105" i="6"/>
  <c r="J100" i="6"/>
  <c r="BK94" i="6"/>
  <c r="BK91" i="6"/>
  <c r="BK88" i="6"/>
  <c r="J415" i="5"/>
  <c r="BK385" i="5"/>
  <c r="BK379" i="5"/>
  <c r="BK370" i="5"/>
  <c r="J360" i="5"/>
  <c r="BK352" i="5"/>
  <c r="BK335" i="5"/>
  <c r="BK319" i="5"/>
  <c r="J313" i="5"/>
  <c r="J308" i="5"/>
  <c r="BK305" i="5"/>
  <c r="BK292" i="5"/>
  <c r="J281" i="5"/>
  <c r="BK275" i="5"/>
  <c r="J271" i="5"/>
  <c r="J262" i="5"/>
  <c r="BK248" i="5"/>
  <c r="J243" i="5"/>
  <c r="BK239" i="5"/>
  <c r="BK237" i="5"/>
  <c r="BK232" i="5"/>
  <c r="BK227" i="5"/>
  <c r="J222" i="5"/>
  <c r="BK215" i="5"/>
  <c r="J211" i="5"/>
  <c r="BK203" i="5"/>
  <c r="J194" i="5"/>
  <c r="BK188" i="5"/>
  <c r="BK160" i="5"/>
  <c r="J155" i="5"/>
  <c r="J131" i="5"/>
  <c r="BK108" i="5"/>
  <c r="J175" i="4"/>
  <c r="J164" i="4"/>
  <c r="J156" i="4"/>
  <c r="J152" i="4"/>
  <c r="BK140" i="4"/>
  <c r="J127" i="4"/>
  <c r="BK117" i="4"/>
  <c r="BK112" i="4"/>
  <c r="BK103" i="4"/>
  <c r="BK242" i="3"/>
  <c r="BK238" i="3"/>
  <c r="BK234" i="3"/>
  <c r="BK231" i="3"/>
  <c r="J226" i="3"/>
  <c r="BK223" i="3"/>
  <c r="BK215" i="3"/>
  <c r="J208" i="3"/>
  <c r="J203" i="3"/>
  <c r="J198" i="3"/>
  <c r="BK190" i="3"/>
  <c r="BK181" i="3"/>
  <c r="J177" i="3"/>
  <c r="BK174" i="3"/>
  <c r="BK170" i="3"/>
  <c r="J162" i="3"/>
  <c r="J158" i="3"/>
  <c r="J148" i="3"/>
  <c r="J127" i="3"/>
  <c r="J113" i="3"/>
  <c r="BK108" i="3"/>
  <c r="J101" i="3"/>
  <c r="J393" i="2"/>
  <c r="BK387" i="2"/>
  <c r="BK380" i="2"/>
  <c r="BK370" i="2"/>
  <c r="J360" i="2"/>
  <c r="J354" i="2"/>
  <c r="J336" i="2"/>
  <c r="BK323" i="2"/>
  <c r="J315" i="2"/>
  <c r="J303" i="2"/>
  <c r="J296" i="2"/>
  <c r="J289" i="2"/>
  <c r="BK267" i="2"/>
  <c r="BK260" i="2"/>
  <c r="BK250" i="2"/>
  <c r="BK239" i="2"/>
  <c r="J228" i="2"/>
  <c r="BK222" i="2"/>
  <c r="BK195" i="2"/>
  <c r="J174" i="2"/>
  <c r="J168" i="2"/>
  <c r="J163" i="2"/>
  <c r="BK153" i="2"/>
  <c r="BK150" i="2"/>
  <c r="J116" i="2"/>
  <c r="BK108" i="2"/>
  <c r="J105" i="2"/>
  <c r="BK100" i="2"/>
  <c r="BK201" i="7"/>
  <c r="BK191" i="7"/>
  <c r="J184" i="7"/>
  <c r="J180" i="7"/>
  <c r="J166" i="7"/>
  <c r="J159" i="7"/>
  <c r="BK150" i="7"/>
  <c r="J135" i="7"/>
  <c r="BK118" i="7"/>
  <c r="BK112" i="7"/>
  <c r="J185" i="6"/>
  <c r="BK182" i="6"/>
  <c r="J176" i="6"/>
  <c r="BK171" i="6"/>
  <c r="J166" i="6"/>
  <c r="BK162" i="6"/>
  <c r="BK158" i="6"/>
  <c r="BK152" i="6"/>
  <c r="BK149" i="6"/>
  <c r="BK146" i="6"/>
  <c r="BK140" i="6"/>
  <c r="BK137" i="6"/>
  <c r="J134" i="6"/>
  <c r="J130" i="6"/>
  <c r="BK126" i="6"/>
  <c r="J121" i="6"/>
  <c r="BK113" i="6"/>
  <c r="J111" i="6"/>
  <c r="J109" i="6"/>
  <c r="BK104" i="6"/>
  <c r="BK100" i="6"/>
  <c r="BK95" i="6"/>
  <c r="BK93" i="6"/>
  <c r="BK89" i="6"/>
  <c r="BK415" i="5"/>
  <c r="J384" i="5"/>
  <c r="BK380" i="5"/>
  <c r="BK358" i="5"/>
  <c r="J352" i="5"/>
  <c r="BK339" i="5"/>
  <c r="J326" i="5"/>
  <c r="BK315" i="5"/>
  <c r="J311" i="5"/>
  <c r="J305" i="5"/>
  <c r="J292" i="5"/>
  <c r="J283" i="5"/>
  <c r="J278" i="5"/>
  <c r="BK271" i="5"/>
  <c r="J266" i="5"/>
  <c r="J260" i="5"/>
  <c r="BK252" i="5"/>
  <c r="BK246" i="5"/>
  <c r="BK240" i="5"/>
  <c r="BK235" i="5"/>
  <c r="J232" i="5"/>
  <c r="J227" i="5"/>
  <c r="J223" i="5"/>
  <c r="J218" i="5"/>
  <c r="BK207" i="5"/>
  <c r="J198" i="5"/>
  <c r="BK192" i="5"/>
  <c r="J186" i="5"/>
  <c r="J162" i="5"/>
  <c r="BK159" i="5"/>
  <c r="BK156" i="5"/>
  <c r="J151" i="5"/>
  <c r="BK131" i="5"/>
  <c r="J109" i="5"/>
  <c r="BK179" i="4"/>
  <c r="J173" i="4"/>
  <c r="BK158" i="4"/>
  <c r="J155" i="4"/>
  <c r="J151" i="4"/>
  <c r="BK142" i="4"/>
  <c r="BK134" i="4"/>
  <c r="BK129" i="4"/>
  <c r="J114" i="4"/>
  <c r="J109" i="4"/>
  <c r="BK101" i="4"/>
  <c r="J97" i="4"/>
  <c r="BK148" i="3"/>
  <c r="BK131" i="3"/>
  <c r="J121" i="3"/>
  <c r="BK113" i="3"/>
  <c r="BK104" i="3"/>
  <c r="BK98" i="3"/>
  <c r="J383" i="2"/>
  <c r="BK369" i="2"/>
  <c r="BK362" i="2"/>
  <c r="J357" i="2"/>
  <c r="J325" i="2"/>
  <c r="BK315" i="2"/>
  <c r="J306" i="2"/>
  <c r="BK298" i="2"/>
  <c r="BK286" i="2"/>
  <c r="BK261" i="2"/>
  <c r="BK253" i="2"/>
  <c r="BK249" i="2"/>
  <c r="J239" i="2"/>
  <c r="BK235" i="2"/>
  <c r="J230" i="2"/>
  <c r="J222" i="2"/>
  <c r="BK194" i="2"/>
  <c r="BK174" i="2"/>
  <c r="BK166" i="2"/>
  <c r="J159" i="2"/>
  <c r="J156" i="2"/>
  <c r="BK151" i="2"/>
  <c r="J115" i="2"/>
  <c r="J108" i="2"/>
  <c r="J100" i="2"/>
  <c r="BK205" i="7"/>
  <c r="BK200" i="7"/>
  <c r="J197" i="7"/>
  <c r="BK186" i="7"/>
  <c r="BK174" i="7"/>
  <c r="J157" i="7"/>
  <c r="J154" i="7"/>
  <c r="BK145" i="7"/>
  <c r="J130" i="7"/>
  <c r="J119" i="7"/>
  <c r="BK114" i="7"/>
  <c r="J106" i="7"/>
  <c r="J97" i="7"/>
  <c r="BK177" i="6"/>
  <c r="J171" i="6"/>
  <c r="J168" i="6"/>
  <c r="BK163" i="6"/>
  <c r="J158" i="6"/>
  <c r="J155" i="6"/>
  <c r="J146" i="6"/>
  <c r="J140" i="6"/>
  <c r="BK129" i="6"/>
  <c r="J125" i="6"/>
  <c r="BK121" i="6"/>
  <c r="J119" i="6"/>
  <c r="BK114" i="6"/>
  <c r="BK109" i="6"/>
  <c r="J106" i="6"/>
  <c r="BK101" i="6"/>
  <c r="J95" i="6"/>
  <c r="J88" i="6"/>
  <c r="BK384" i="5"/>
  <c r="J377" i="5"/>
  <c r="J370" i="5"/>
  <c r="J366" i="5"/>
  <c r="BK351" i="5"/>
  <c r="J343" i="5"/>
  <c r="J342" i="5"/>
  <c r="J339" i="5"/>
  <c r="J327" i="5"/>
  <c r="BK320" i="5"/>
  <c r="J316" i="5"/>
  <c r="BK312" i="5"/>
  <c r="BK307" i="5"/>
  <c r="BK302" i="5"/>
  <c r="J275" i="5"/>
  <c r="BK266" i="5"/>
  <c r="J254" i="5"/>
  <c r="BK247" i="5"/>
  <c r="BK243" i="5"/>
  <c r="BK236" i="5"/>
  <c r="J230" i="5"/>
  <c r="BK223" i="5"/>
  <c r="J221" i="5"/>
  <c r="J217" i="5"/>
  <c r="J214" i="5"/>
  <c r="J207" i="5"/>
  <c r="BK196" i="5"/>
  <c r="BK190" i="5"/>
  <c r="BK182" i="5"/>
  <c r="BK162" i="5"/>
  <c r="BK152" i="5"/>
  <c r="J130" i="5"/>
  <c r="J179" i="4"/>
  <c r="BK175" i="4"/>
  <c r="J167" i="4"/>
  <c r="BK163" i="4"/>
  <c r="J159" i="4"/>
  <c r="BK151" i="4"/>
  <c r="J147" i="4"/>
  <c r="BK138" i="4"/>
  <c r="J131" i="4"/>
  <c r="J126" i="4"/>
  <c r="J120" i="4"/>
  <c r="BK113" i="4"/>
  <c r="J108" i="4"/>
  <c r="J103" i="4"/>
  <c r="BK99" i="4"/>
  <c r="J240" i="3"/>
  <c r="J238" i="3"/>
  <c r="J234" i="3"/>
  <c r="J230" i="3"/>
  <c r="BK225" i="3"/>
  <c r="J221" i="3"/>
  <c r="J213" i="3"/>
  <c r="J207" i="3"/>
  <c r="J201" i="3"/>
  <c r="J190" i="3"/>
  <c r="J181" i="3"/>
  <c r="BK177" i="3"/>
  <c r="J174" i="3"/>
  <c r="J170" i="3"/>
  <c r="BK162" i="3"/>
  <c r="BK158" i="3"/>
  <c r="J139" i="3"/>
  <c r="BK121" i="3"/>
  <c r="J110" i="3"/>
  <c r="BK94" i="3"/>
  <c r="J391" i="2"/>
  <c r="BK386" i="2"/>
  <c r="J380" i="2"/>
  <c r="J370" i="2"/>
  <c r="BK361" i="2"/>
  <c r="BK355" i="2"/>
  <c r="BK336" i="2"/>
  <c r="J323" i="2"/>
  <c r="BK317" i="2"/>
  <c r="BK307" i="2"/>
  <c r="BK296" i="2"/>
  <c r="J286" i="2"/>
  <c r="J265" i="2"/>
  <c r="BK259" i="2"/>
  <c r="J244" i="2"/>
  <c r="BK236" i="2"/>
  <c r="BK230" i="2"/>
  <c r="BK224" i="2"/>
  <c r="J178" i="2"/>
  <c r="J170" i="2"/>
  <c r="J164" i="2"/>
  <c r="BK159" i="2"/>
  <c r="J150" i="2"/>
  <c r="J121" i="2"/>
  <c r="J114" i="2"/>
  <c r="J106" i="2"/>
  <c r="BK92" i="8"/>
  <c r="J89" i="8"/>
  <c r="BK207" i="7"/>
  <c r="J202" i="7"/>
  <c r="BK197" i="7"/>
  <c r="BK181" i="7"/>
  <c r="J172" i="7"/>
  <c r="BK166" i="7"/>
  <c r="BK156" i="7"/>
  <c r="BK147" i="7"/>
  <c r="BK130" i="7"/>
  <c r="BK123" i="7"/>
  <c r="J112" i="7"/>
  <c r="BK109" i="7"/>
  <c r="J101" i="7"/>
  <c r="J184" i="6"/>
  <c r="J180" i="6"/>
  <c r="BK176" i="6"/>
  <c r="BK170" i="6"/>
  <c r="J164" i="6"/>
  <c r="J161" i="6"/>
  <c r="BK155" i="6"/>
  <c r="BK151" i="6"/>
  <c r="BK148" i="6"/>
  <c r="J145" i="6"/>
  <c r="J138" i="6"/>
  <c r="J131" i="6"/>
  <c r="J126" i="6"/>
  <c r="J122" i="6"/>
  <c r="BK117" i="6"/>
  <c r="J114" i="6"/>
  <c r="BK106" i="6"/>
  <c r="J101" i="6"/>
  <c r="J97" i="6"/>
  <c r="J92" i="6"/>
  <c r="BK87" i="6"/>
  <c r="BK387" i="5"/>
  <c r="BK383" i="5"/>
  <c r="BK372" i="5"/>
  <c r="BK368" i="5"/>
  <c r="J359" i="5"/>
  <c r="BK345" i="5"/>
  <c r="BK322" i="5"/>
  <c r="BK318" i="5"/>
  <c r="BK311" i="5"/>
  <c r="J307" i="5"/>
  <c r="BK304" i="5"/>
  <c r="J290" i="5"/>
  <c r="J280" i="5"/>
  <c r="J272" i="5"/>
  <c r="BK268" i="5"/>
  <c r="BK250" i="5"/>
  <c r="BK244" i="5"/>
  <c r="J241" i="5"/>
  <c r="J236" i="5"/>
  <c r="J233" i="5"/>
  <c r="BK229" i="5"/>
  <c r="J225" i="5"/>
  <c r="J219" i="5"/>
  <c r="BK214" i="5"/>
  <c r="BK209" i="5"/>
  <c r="BK198" i="5"/>
  <c r="J190" i="5"/>
  <c r="BK180" i="5"/>
  <c r="BK158" i="5"/>
  <c r="BK149" i="5"/>
  <c r="BK109" i="5"/>
  <c r="J176" i="4"/>
  <c r="BK167" i="4"/>
  <c r="J163" i="4"/>
  <c r="J154" i="4"/>
  <c r="J145" i="4"/>
  <c r="BK136" i="4"/>
  <c r="BK120" i="4"/>
  <c r="BK114" i="4"/>
  <c r="J107" i="4"/>
  <c r="BK97" i="4"/>
  <c r="BK239" i="3"/>
  <c r="J236" i="3"/>
  <c r="BK230" i="3"/>
  <c r="J225" i="3"/>
  <c r="BK221" i="3"/>
  <c r="BK213" i="3"/>
  <c r="BK207" i="3"/>
  <c r="BK201" i="3"/>
  <c r="BK193" i="3"/>
  <c r="J182" i="3"/>
  <c r="BK178" i="3"/>
  <c r="J175" i="3"/>
  <c r="BK171" i="3"/>
  <c r="BK167" i="3"/>
  <c r="BK161" i="3"/>
  <c r="J156" i="3"/>
  <c r="J145" i="3"/>
  <c r="BK125" i="3"/>
  <c r="J109" i="3"/>
  <c r="J104" i="3"/>
  <c r="BK100" i="3"/>
  <c r="BK391" i="2"/>
  <c r="BK383" i="2"/>
  <c r="J369" i="2"/>
  <c r="J361" i="2"/>
  <c r="J355" i="2"/>
  <c r="J345" i="2"/>
  <c r="BK320" i="2"/>
  <c r="J312" i="2"/>
  <c r="BK299" i="2"/>
  <c r="BK295" i="2"/>
  <c r="BK282" i="2"/>
  <c r="BK265" i="2"/>
  <c r="J259" i="2"/>
  <c r="J249" i="2"/>
  <c r="BK241" i="2"/>
  <c r="BK225" i="2"/>
  <c r="BK218" i="2"/>
  <c r="J194" i="2"/>
  <c r="BK170" i="2"/>
  <c r="J166" i="2"/>
  <c r="J158" i="2"/>
  <c r="J154" i="2"/>
  <c r="BK121" i="2"/>
  <c r="BK114" i="2"/>
  <c r="BK107" i="2"/>
  <c r="BK103" i="2"/>
  <c r="BK204" i="7"/>
  <c r="BK194" i="7"/>
  <c r="J186" i="7"/>
  <c r="J182" i="7"/>
  <c r="BK172" i="7"/>
  <c r="J160" i="7"/>
  <c r="BK154" i="7"/>
  <c r="J142" i="7"/>
  <c r="BK124" i="7"/>
  <c r="BK115" i="7"/>
  <c r="J111" i="7"/>
  <c r="J183" i="6"/>
  <c r="J178" i="6"/>
  <c r="J172" i="6"/>
  <c r="BK167" i="6"/>
  <c r="BK164" i="6"/>
  <c r="J159" i="6"/>
  <c r="BK154" i="6"/>
  <c r="BK150" i="6"/>
  <c r="BK147" i="6"/>
  <c r="BK141" i="6"/>
  <c r="BK138" i="6"/>
  <c r="BK134" i="6"/>
  <c r="BK131" i="6"/>
  <c r="J127" i="6"/>
  <c r="BK124" i="6"/>
  <c r="J118" i="6"/>
  <c r="J112" i="6"/>
  <c r="J105" i="6"/>
  <c r="J102" i="6"/>
  <c r="J98" i="6"/>
  <c r="BK97" i="6"/>
  <c r="J94" i="6"/>
  <c r="J90" i="6"/>
  <c r="J387" i="5"/>
  <c r="J385" i="5"/>
  <c r="BK381" i="5"/>
  <c r="BK367" i="5"/>
  <c r="BK355" i="5"/>
  <c r="J344" i="5"/>
  <c r="J337" i="5"/>
  <c r="BK316" i="5"/>
  <c r="J312" i="5"/>
  <c r="BK308" i="5"/>
  <c r="J298" i="5"/>
  <c r="BK289" i="5"/>
  <c r="BK279" i="5"/>
  <c r="BK270" i="5"/>
  <c r="BK264" i="5"/>
  <c r="BK256" i="5"/>
  <c r="J248" i="5"/>
  <c r="J245" i="5"/>
  <c r="J239" i="5"/>
  <c r="J234" i="5"/>
  <c r="BK230" i="5"/>
  <c r="BK226" i="5"/>
  <c r="BK221" i="5"/>
  <c r="BK211" i="5"/>
  <c r="BK200" i="5"/>
  <c r="J195" i="5"/>
  <c r="J184" i="5"/>
  <c r="J181" i="5"/>
  <c r="J158" i="5"/>
  <c r="BK154" i="5"/>
  <c r="J133" i="5"/>
  <c r="BK114" i="5"/>
  <c r="J112" i="5"/>
  <c r="BK178" i="4"/>
  <c r="BK166" i="4"/>
  <c r="BK160" i="4"/>
  <c r="BK154" i="4"/>
  <c r="BK150" i="4"/>
  <c r="J140" i="4"/>
  <c r="J133" i="4"/>
  <c r="BK126" i="4"/>
  <c r="J122" i="4"/>
  <c r="BK110" i="4"/>
  <c r="BK108" i="4"/>
  <c r="J100" i="4"/>
  <c r="J161" i="3"/>
  <c r="BK145" i="3"/>
  <c r="J125" i="3"/>
  <c r="BK115" i="3"/>
  <c r="BK109" i="3"/>
  <c r="J100" i="3"/>
  <c r="J385" i="2"/>
  <c r="J381" i="2"/>
  <c r="BK367" i="2"/>
  <c r="BK360" i="2"/>
  <c r="J356" i="2"/>
  <c r="J322" i="2"/>
  <c r="J317" i="2"/>
  <c r="J307" i="2"/>
  <c r="J299" i="2"/>
  <c r="J283" i="2"/>
  <c r="J267" i="2"/>
  <c r="J250" i="2"/>
  <c r="BK244" i="2"/>
  <c r="BK237" i="2"/>
  <c r="J233" i="2"/>
  <c r="J226" i="2"/>
  <c r="J195" i="2"/>
  <c r="BK173" i="2"/>
  <c r="J165" i="2"/>
  <c r="BK158" i="2"/>
  <c r="J152" i="2"/>
  <c r="BK144" i="2"/>
  <c r="BK111" i="2"/>
  <c r="BK106" i="2"/>
  <c r="AS54" i="1"/>
  <c r="J194" i="7"/>
  <c r="BK182" i="7"/>
  <c r="BK162" i="7"/>
  <c r="J155" i="7"/>
  <c r="J153" i="7"/>
  <c r="BK142" i="7"/>
  <c r="BK129" i="7"/>
  <c r="J118" i="7"/>
  <c r="BK110" i="7"/>
  <c r="J102" i="7"/>
  <c r="J179" i="6"/>
  <c r="J175" i="6"/>
  <c r="J170" i="6"/>
  <c r="J167" i="6"/>
  <c r="BK161" i="6"/>
  <c r="J157" i="6"/>
  <c r="J154" i="6"/>
  <c r="BK145" i="6"/>
  <c r="J141" i="6"/>
  <c r="BK139" i="6"/>
  <c r="BK127" i="6"/>
  <c r="BK122" i="6"/>
  <c r="BK118" i="6"/>
  <c r="BK116" i="6"/>
  <c r="BK111" i="6"/>
  <c r="J108" i="6"/>
  <c r="J104" i="6"/>
  <c r="BK96" i="6"/>
  <c r="BK90" i="6"/>
  <c r="J380" i="5"/>
  <c r="J372" i="5"/>
  <c r="J368" i="5"/>
  <c r="BK359" i="5"/>
  <c r="J345" i="5"/>
  <c r="BK343" i="5"/>
  <c r="J341" i="5"/>
  <c r="J335" i="5"/>
  <c r="J322" i="5"/>
  <c r="J318" i="5"/>
  <c r="BK314" i="5"/>
  <c r="J309" i="5"/>
  <c r="BK298" i="5"/>
  <c r="BK280" i="5"/>
  <c r="J274" i="5"/>
  <c r="J264" i="5"/>
  <c r="J252" i="5"/>
  <c r="BK245" i="5"/>
  <c r="BK241" i="5"/>
  <c r="BK238" i="5"/>
  <c r="BK231" i="5"/>
  <c r="BK224" i="5"/>
  <c r="BK219" i="5"/>
  <c r="J216" i="5"/>
  <c r="J209" i="5"/>
  <c r="J200" i="5"/>
  <c r="J192" i="5"/>
  <c r="J188" i="5"/>
  <c r="BK181" i="5"/>
  <c r="J156" i="5"/>
  <c r="BK151" i="5"/>
  <c r="J114" i="5"/>
  <c r="BK176" i="4"/>
  <c r="BK173" i="4"/>
  <c r="J166" i="4"/>
  <c r="J162" i="4"/>
  <c r="J158" i="4"/>
  <c r="BK149" i="4"/>
  <c r="J142" i="4"/>
  <c r="BK133" i="4"/>
  <c r="BK127" i="4"/>
  <c r="J117" i="4"/>
  <c r="J112" i="4"/>
  <c r="BK107" i="4"/>
  <c r="BK100" i="4"/>
  <c r="J242" i="3"/>
  <c r="BK237" i="3"/>
  <c r="J233" i="3"/>
  <c r="J228" i="3"/>
  <c r="J224" i="3"/>
  <c r="J220" i="3"/>
  <c r="J212" i="3"/>
  <c r="J205" i="3"/>
  <c r="J200" i="3"/>
  <c r="J193" i="3"/>
  <c r="J188" i="3"/>
  <c r="J180" i="3"/>
  <c r="BK176" i="3"/>
  <c r="BK172" i="3"/>
  <c r="J166" i="3"/>
  <c r="BK154" i="3"/>
  <c r="J131" i="3"/>
  <c r="J124" i="3"/>
  <c r="J114" i="3"/>
  <c r="J108" i="3"/>
  <c r="BK393" i="2"/>
  <c r="J387" i="2"/>
  <c r="J384" i="2"/>
  <c r="BK373" i="2"/>
  <c r="J367" i="2"/>
  <c r="J358" i="2"/>
  <c r="BK346" i="2"/>
  <c r="BK325" i="2"/>
  <c r="BK322" i="2"/>
  <c r="BK312" i="2"/>
  <c r="BK303" i="2"/>
  <c r="J295" i="2"/>
  <c r="BK283" i="2"/>
  <c r="J261" i="2"/>
  <c r="J253" i="2"/>
  <c r="J237" i="2"/>
  <c r="BK233" i="2"/>
  <c r="J225" i="2"/>
  <c r="BK192" i="2"/>
  <c r="J172" i="2"/>
  <c r="BK165" i="2"/>
  <c r="J160" i="2"/>
  <c r="J151" i="2"/>
  <c r="BK143" i="2"/>
  <c r="BK115" i="2"/>
  <c r="J107" i="2"/>
  <c r="J103" i="2"/>
  <c r="BK89" i="8"/>
  <c r="J86" i="8"/>
  <c r="J204" i="7"/>
  <c r="BK199" i="7"/>
  <c r="J188" i="7"/>
  <c r="J174" i="7"/>
  <c r="J169" i="7"/>
  <c r="BK159" i="7"/>
  <c r="BK153" i="7"/>
  <c r="J145" i="7"/>
  <c r="J129" i="7"/>
  <c r="BK121" i="7"/>
  <c r="BK111" i="7"/>
  <c r="BK102" i="7"/>
  <c r="BK185" i="6"/>
  <c r="J182" i="6"/>
  <c r="J177" i="6"/>
  <c r="BK173" i="6"/>
  <c r="BK166" i="6"/>
  <c r="J163" i="6"/>
  <c r="BK159" i="6"/>
  <c r="BK153" i="6"/>
  <c r="J150" i="6"/>
  <c r="J147" i="6"/>
  <c r="BK142" i="6"/>
  <c r="BK132" i="6"/>
  <c r="BK128" i="6"/>
  <c r="J123" i="6"/>
  <c r="BK119" i="6"/>
  <c r="BK115" i="6"/>
  <c r="BK108" i="6"/>
  <c r="BK103" i="6"/>
  <c r="J99" i="6"/>
  <c r="J93" i="6"/>
  <c r="J89" i="6"/>
  <c r="BK418" i="5"/>
  <c r="BK386" i="5"/>
  <c r="J381" i="5"/>
  <c r="J371" i="5"/>
  <c r="BK366" i="5"/>
  <c r="J358" i="5"/>
  <c r="BK338" i="5"/>
  <c r="BK327" i="5"/>
  <c r="J314" i="5"/>
  <c r="J310" i="5"/>
  <c r="BK306" i="5"/>
  <c r="J302" i="5"/>
  <c r="J289" i="5"/>
  <c r="J279" i="5"/>
  <c r="J270" i="5"/>
  <c r="J256" i="5"/>
  <c r="J246" i="5"/>
  <c r="BK242" i="5"/>
  <c r="J238" i="5"/>
  <c r="J235" i="5"/>
  <c r="J231" i="5"/>
  <c r="J224" i="5"/>
  <c r="BK217" i="5"/>
  <c r="J213" i="5"/>
  <c r="BK205" i="5"/>
  <c r="BK195" i="5"/>
  <c r="BK191" i="5"/>
  <c r="BK184" i="5"/>
  <c r="J159" i="5"/>
  <c r="J152" i="5"/>
  <c r="BK112" i="5"/>
  <c r="J177" i="4"/>
  <c r="J168" i="4"/>
  <c r="BK159" i="4"/>
  <c r="J149" i="4"/>
  <c r="J138" i="4"/>
  <c r="BK124" i="4"/>
  <c r="J115" i="4"/>
  <c r="BK109" i="4"/>
  <c r="J99" i="4"/>
  <c r="BK240" i="3"/>
  <c r="J237" i="3"/>
  <c r="BK233" i="3"/>
  <c r="BK228" i="3"/>
  <c r="BK224" i="3"/>
  <c r="BK220" i="3"/>
  <c r="BK212" i="3"/>
  <c r="BK205" i="3"/>
  <c r="BK200" i="3"/>
  <c r="BK188" i="3"/>
  <c r="BK180" i="3"/>
  <c r="J176" i="3"/>
  <c r="J172" i="3"/>
  <c r="BK166" i="3"/>
  <c r="BK160" i="3"/>
  <c r="J154" i="3"/>
  <c r="BK139" i="3"/>
  <c r="BK114" i="3"/>
  <c r="J111" i="3"/>
  <c r="BK102" i="3"/>
  <c r="J98" i="3"/>
  <c r="BK389" i="2"/>
  <c r="J386" i="2"/>
  <c r="J373" i="2"/>
  <c r="J362" i="2"/>
  <c r="BK356" i="2"/>
  <c r="J346" i="2"/>
  <c r="J324" i="2"/>
  <c r="J319" i="2"/>
  <c r="BK306" i="2"/>
  <c r="J298" i="2"/>
  <c r="J292" i="2"/>
  <c r="BK268" i="2"/>
  <c r="BK263" i="2"/>
  <c r="BK256" i="2"/>
  <c r="BK245" i="2"/>
  <c r="BK238" i="2"/>
  <c r="J224" i="2"/>
  <c r="J217" i="2"/>
  <c r="BK178" i="2"/>
  <c r="J169" i="2"/>
  <c r="BK164" i="2"/>
  <c r="BK156" i="2"/>
  <c r="BK152" i="2"/>
  <c r="J144" i="2"/>
  <c r="J111" i="2"/>
  <c r="J104" i="2"/>
  <c r="P122" i="7" l="1"/>
  <c r="BK102" i="2"/>
  <c r="J102" i="2" s="1"/>
  <c r="J62" i="2" s="1"/>
  <c r="R102" i="2"/>
  <c r="BK149" i="2"/>
  <c r="J149" i="2" s="1"/>
  <c r="J63" i="2" s="1"/>
  <c r="R149" i="2"/>
  <c r="P155" i="2"/>
  <c r="BK221" i="2"/>
  <c r="J221" i="2" s="1"/>
  <c r="J65" i="2" s="1"/>
  <c r="P221" i="2"/>
  <c r="P234" i="2"/>
  <c r="BK248" i="2"/>
  <c r="J248" i="2"/>
  <c r="J70" i="2" s="1"/>
  <c r="BK252" i="2"/>
  <c r="J252" i="2" s="1"/>
  <c r="J71" i="2" s="1"/>
  <c r="R252" i="2"/>
  <c r="BK266" i="2"/>
  <c r="J266" i="2" s="1"/>
  <c r="J73" i="2" s="1"/>
  <c r="R266" i="2"/>
  <c r="P308" i="2"/>
  <c r="BK363" i="2"/>
  <c r="J363" i="2"/>
  <c r="J75" i="2"/>
  <c r="R363" i="2"/>
  <c r="P372" i="2"/>
  <c r="T372" i="2"/>
  <c r="R382" i="2"/>
  <c r="P99" i="3"/>
  <c r="BK107" i="3"/>
  <c r="J107" i="3"/>
  <c r="J64" i="3"/>
  <c r="R107" i="3"/>
  <c r="BK123" i="3"/>
  <c r="J123" i="3"/>
  <c r="J67" i="3"/>
  <c r="P123" i="3"/>
  <c r="R123" i="3"/>
  <c r="T123" i="3"/>
  <c r="T126" i="3"/>
  <c r="R173" i="3"/>
  <c r="BK214" i="3"/>
  <c r="J214" i="3"/>
  <c r="J70" i="3"/>
  <c r="R214" i="3"/>
  <c r="P229" i="3"/>
  <c r="T229" i="3"/>
  <c r="R235" i="3"/>
  <c r="BK96" i="4"/>
  <c r="J96" i="4" s="1"/>
  <c r="J61" i="4" s="1"/>
  <c r="R96" i="4"/>
  <c r="P105" i="4"/>
  <c r="BK111" i="4"/>
  <c r="J111" i="4"/>
  <c r="J63" i="4"/>
  <c r="R111" i="4"/>
  <c r="P119" i="4"/>
  <c r="BK125" i="4"/>
  <c r="J125" i="4"/>
  <c r="J67" i="4"/>
  <c r="R125" i="4"/>
  <c r="P128" i="4"/>
  <c r="BK135" i="4"/>
  <c r="J135" i="4"/>
  <c r="J69" i="4" s="1"/>
  <c r="T135" i="4"/>
  <c r="T139" i="4"/>
  <c r="T153" i="4"/>
  <c r="T161" i="4"/>
  <c r="T165" i="4"/>
  <c r="R172" i="4"/>
  <c r="R107" i="5"/>
  <c r="T107" i="5"/>
  <c r="T111" i="5"/>
  <c r="R161" i="5"/>
  <c r="P193" i="5"/>
  <c r="P202" i="5"/>
  <c r="BK212" i="5"/>
  <c r="J212" i="5"/>
  <c r="J69" i="5" s="1"/>
  <c r="T212" i="5"/>
  <c r="R220" i="5"/>
  <c r="P228" i="5"/>
  <c r="BK249" i="5"/>
  <c r="J249" i="5" s="1"/>
  <c r="J72" i="5" s="1"/>
  <c r="R249" i="5"/>
  <c r="P267" i="5"/>
  <c r="BK277" i="5"/>
  <c r="J277" i="5"/>
  <c r="J74" i="5"/>
  <c r="R277" i="5"/>
  <c r="P282" i="5"/>
  <c r="BK291" i="5"/>
  <c r="J291" i="5"/>
  <c r="J76" i="5" s="1"/>
  <c r="R291" i="5"/>
  <c r="P303" i="5"/>
  <c r="BK317" i="5"/>
  <c r="J317" i="5" s="1"/>
  <c r="J78" i="5" s="1"/>
  <c r="T317" i="5"/>
  <c r="R340" i="5"/>
  <c r="P369" i="5"/>
  <c r="R369" i="5"/>
  <c r="R382" i="5"/>
  <c r="T86" i="6"/>
  <c r="BK143" i="6"/>
  <c r="J143" i="6" s="1"/>
  <c r="J63" i="6" s="1"/>
  <c r="R143" i="6"/>
  <c r="P174" i="6"/>
  <c r="BK181" i="6"/>
  <c r="J181" i="6"/>
  <c r="J65" i="6"/>
  <c r="T181" i="6"/>
  <c r="R122" i="7"/>
  <c r="BK144" i="7"/>
  <c r="J144" i="7"/>
  <c r="J64" i="7" s="1"/>
  <c r="P144" i="7"/>
  <c r="T144" i="7"/>
  <c r="P149" i="7"/>
  <c r="T149" i="7"/>
  <c r="R158" i="7"/>
  <c r="T102" i="2"/>
  <c r="P149" i="2"/>
  <c r="T149" i="2"/>
  <c r="T155" i="2"/>
  <c r="R221" i="2"/>
  <c r="R234" i="2"/>
  <c r="P248" i="2"/>
  <c r="T248" i="2"/>
  <c r="P252" i="2"/>
  <c r="BK262" i="2"/>
  <c r="J262" i="2" s="1"/>
  <c r="J72" i="2" s="1"/>
  <c r="P262" i="2"/>
  <c r="R262" i="2"/>
  <c r="T262" i="2"/>
  <c r="T266" i="2"/>
  <c r="R308" i="2"/>
  <c r="P363" i="2"/>
  <c r="BK372" i="2"/>
  <c r="J372" i="2" s="1"/>
  <c r="J76" i="2" s="1"/>
  <c r="BK382" i="2"/>
  <c r="J382" i="2" s="1"/>
  <c r="J77" i="2" s="1"/>
  <c r="P382" i="2"/>
  <c r="BK99" i="3"/>
  <c r="J99" i="3" s="1"/>
  <c r="J63" i="3" s="1"/>
  <c r="T99" i="3"/>
  <c r="P107" i="3"/>
  <c r="BK126" i="3"/>
  <c r="J126" i="3" s="1"/>
  <c r="J68" i="3" s="1"/>
  <c r="R126" i="3"/>
  <c r="P173" i="3"/>
  <c r="P214" i="3"/>
  <c r="BK229" i="3"/>
  <c r="J229" i="3"/>
  <c r="J71" i="3" s="1"/>
  <c r="R229" i="3"/>
  <c r="T235" i="3"/>
  <c r="P96" i="4"/>
  <c r="BK105" i="4"/>
  <c r="J105" i="4" s="1"/>
  <c r="J62" i="4" s="1"/>
  <c r="T105" i="4"/>
  <c r="T111" i="4"/>
  <c r="BK119" i="4"/>
  <c r="J119" i="4"/>
  <c r="J66" i="4"/>
  <c r="R119" i="4"/>
  <c r="P125" i="4"/>
  <c r="T125" i="4"/>
  <c r="T128" i="4"/>
  <c r="BK139" i="4"/>
  <c r="J139" i="4" s="1"/>
  <c r="J70" i="4" s="1"/>
  <c r="R139" i="4"/>
  <c r="P153" i="4"/>
  <c r="BK161" i="4"/>
  <c r="J161" i="4"/>
  <c r="J72" i="4"/>
  <c r="R161" i="4"/>
  <c r="P165" i="4"/>
  <c r="BK172" i="4"/>
  <c r="J172" i="4"/>
  <c r="J74" i="4" s="1"/>
  <c r="P172" i="4"/>
  <c r="BK107" i="5"/>
  <c r="J107" i="5"/>
  <c r="J62" i="5" s="1"/>
  <c r="P107" i="5"/>
  <c r="P111" i="5"/>
  <c r="BK161" i="5"/>
  <c r="J161" i="5" s="1"/>
  <c r="J64" i="5" s="1"/>
  <c r="P161" i="5"/>
  <c r="BK193" i="5"/>
  <c r="J193" i="5" s="1"/>
  <c r="J65" i="5" s="1"/>
  <c r="R193" i="5"/>
  <c r="R202" i="5"/>
  <c r="P212" i="5"/>
  <c r="BK220" i="5"/>
  <c r="J220" i="5"/>
  <c r="J70" i="5"/>
  <c r="BK228" i="5"/>
  <c r="J228" i="5" s="1"/>
  <c r="J71" i="5" s="1"/>
  <c r="R228" i="5"/>
  <c r="P249" i="5"/>
  <c r="BK267" i="5"/>
  <c r="J267" i="5"/>
  <c r="J73" i="5"/>
  <c r="T267" i="5"/>
  <c r="T277" i="5"/>
  <c r="T282" i="5"/>
  <c r="BK303" i="5"/>
  <c r="J303" i="5" s="1"/>
  <c r="J77" i="5" s="1"/>
  <c r="T303" i="5"/>
  <c r="R317" i="5"/>
  <c r="P340" i="5"/>
  <c r="BK369" i="5"/>
  <c r="J369" i="5"/>
  <c r="J80" i="5"/>
  <c r="BK382" i="5"/>
  <c r="J382" i="5" s="1"/>
  <c r="J81" i="5" s="1"/>
  <c r="T382" i="5"/>
  <c r="R86" i="6"/>
  <c r="P133" i="6"/>
  <c r="T133" i="6"/>
  <c r="P136" i="6"/>
  <c r="T136" i="6"/>
  <c r="T143" i="6"/>
  <c r="R174" i="6"/>
  <c r="R181" i="6"/>
  <c r="BK96" i="7"/>
  <c r="J96" i="7" s="1"/>
  <c r="J61" i="7" s="1"/>
  <c r="P96" i="7"/>
  <c r="R96" i="7"/>
  <c r="T96" i="7"/>
  <c r="BK117" i="7"/>
  <c r="J117" i="7"/>
  <c r="J62" i="7"/>
  <c r="P117" i="7"/>
  <c r="R117" i="7"/>
  <c r="T117" i="7"/>
  <c r="T122" i="7"/>
  <c r="R144" i="7"/>
  <c r="BK149" i="7"/>
  <c r="J149" i="7"/>
  <c r="J65" i="7"/>
  <c r="R149" i="7"/>
  <c r="BK158" i="7"/>
  <c r="J158" i="7"/>
  <c r="J66" i="7"/>
  <c r="P158" i="7"/>
  <c r="T158" i="7"/>
  <c r="BK170" i="7"/>
  <c r="J170" i="7"/>
  <c r="J68" i="7" s="1"/>
  <c r="P170" i="7"/>
  <c r="R170" i="7"/>
  <c r="T170" i="7"/>
  <c r="BK183" i="7"/>
  <c r="J183" i="7"/>
  <c r="J69" i="7"/>
  <c r="P183" i="7"/>
  <c r="R183" i="7"/>
  <c r="T183" i="7"/>
  <c r="BK190" i="7"/>
  <c r="J190" i="7" s="1"/>
  <c r="J71" i="7" s="1"/>
  <c r="P190" i="7"/>
  <c r="R190" i="7"/>
  <c r="T190" i="7"/>
  <c r="BK195" i="7"/>
  <c r="J195" i="7"/>
  <c r="J72" i="7"/>
  <c r="P195" i="7"/>
  <c r="R195" i="7"/>
  <c r="T195" i="7"/>
  <c r="BK203" i="7"/>
  <c r="J203" i="7"/>
  <c r="J73" i="7" s="1"/>
  <c r="P203" i="7"/>
  <c r="R203" i="7"/>
  <c r="T203" i="7"/>
  <c r="P102" i="2"/>
  <c r="P98" i="2"/>
  <c r="BK155" i="2"/>
  <c r="J155" i="2" s="1"/>
  <c r="J64" i="2" s="1"/>
  <c r="R155" i="2"/>
  <c r="T221" i="2"/>
  <c r="BK234" i="2"/>
  <c r="J234" i="2" s="1"/>
  <c r="J69" i="2" s="1"/>
  <c r="T234" i="2"/>
  <c r="R248" i="2"/>
  <c r="T252" i="2"/>
  <c r="P266" i="2"/>
  <c r="BK308" i="2"/>
  <c r="J308" i="2" s="1"/>
  <c r="J74" i="2" s="1"/>
  <c r="T308" i="2"/>
  <c r="T363" i="2"/>
  <c r="R372" i="2"/>
  <c r="T382" i="2"/>
  <c r="R99" i="3"/>
  <c r="R96" i="3"/>
  <c r="T107" i="3"/>
  <c r="P126" i="3"/>
  <c r="BK173" i="3"/>
  <c r="J173" i="3"/>
  <c r="J69" i="3" s="1"/>
  <c r="T173" i="3"/>
  <c r="T214" i="3"/>
  <c r="BK235" i="3"/>
  <c r="J235" i="3" s="1"/>
  <c r="J72" i="3" s="1"/>
  <c r="P235" i="3"/>
  <c r="T96" i="4"/>
  <c r="T95" i="4" s="1"/>
  <c r="R105" i="4"/>
  <c r="P111" i="4"/>
  <c r="T119" i="4"/>
  <c r="T118" i="4" s="1"/>
  <c r="BK128" i="4"/>
  <c r="J128" i="4"/>
  <c r="J68" i="4"/>
  <c r="R128" i="4"/>
  <c r="P135" i="4"/>
  <c r="R135" i="4"/>
  <c r="P139" i="4"/>
  <c r="BK153" i="4"/>
  <c r="J153" i="4" s="1"/>
  <c r="J71" i="4" s="1"/>
  <c r="R153" i="4"/>
  <c r="P161" i="4"/>
  <c r="BK165" i="4"/>
  <c r="J165" i="4"/>
  <c r="J73" i="4"/>
  <c r="R165" i="4"/>
  <c r="T172" i="4"/>
  <c r="BK111" i="5"/>
  <c r="J111" i="5"/>
  <c r="J63" i="5" s="1"/>
  <c r="R111" i="5"/>
  <c r="T161" i="5"/>
  <c r="T193" i="5"/>
  <c r="BK202" i="5"/>
  <c r="J202" i="5" s="1"/>
  <c r="J68" i="5" s="1"/>
  <c r="T202" i="5"/>
  <c r="R212" i="5"/>
  <c r="P220" i="5"/>
  <c r="T220" i="5"/>
  <c r="T228" i="5"/>
  <c r="T249" i="5"/>
  <c r="R267" i="5"/>
  <c r="P277" i="5"/>
  <c r="BK282" i="5"/>
  <c r="J282" i="5" s="1"/>
  <c r="J75" i="5" s="1"/>
  <c r="R282" i="5"/>
  <c r="P291" i="5"/>
  <c r="T291" i="5"/>
  <c r="R303" i="5"/>
  <c r="P317" i="5"/>
  <c r="BK340" i="5"/>
  <c r="J340" i="5" s="1"/>
  <c r="J79" i="5" s="1"/>
  <c r="T340" i="5"/>
  <c r="T369" i="5"/>
  <c r="P382" i="5"/>
  <c r="BK86" i="6"/>
  <c r="J86" i="6"/>
  <c r="J60" i="6"/>
  <c r="P86" i="6"/>
  <c r="BK133" i="6"/>
  <c r="J133" i="6"/>
  <c r="J61" i="6"/>
  <c r="R133" i="6"/>
  <c r="BK136" i="6"/>
  <c r="J136" i="6"/>
  <c r="J62" i="6"/>
  <c r="R136" i="6"/>
  <c r="P143" i="6"/>
  <c r="BK174" i="6"/>
  <c r="J174" i="6"/>
  <c r="J64" i="6" s="1"/>
  <c r="T174" i="6"/>
  <c r="P181" i="6"/>
  <c r="BK122" i="7"/>
  <c r="J122" i="7" s="1"/>
  <c r="J63" i="7" s="1"/>
  <c r="J77" i="8"/>
  <c r="J79" i="8"/>
  <c r="F80" i="8"/>
  <c r="BK91" i="8"/>
  <c r="J91" i="8"/>
  <c r="J63" i="8"/>
  <c r="J52" i="2"/>
  <c r="J93" i="2"/>
  <c r="BE105" i="2"/>
  <c r="BE106" i="2"/>
  <c r="BE109" i="2"/>
  <c r="BE116" i="2"/>
  <c r="BE146" i="2"/>
  <c r="BE150" i="2"/>
  <c r="BE151" i="2"/>
  <c r="BE152" i="2"/>
  <c r="BE160" i="2"/>
  <c r="BE163" i="2"/>
  <c r="BE169" i="2"/>
  <c r="BE173" i="2"/>
  <c r="BE194" i="2"/>
  <c r="BE217" i="2"/>
  <c r="BE224" i="2"/>
  <c r="BE228" i="2"/>
  <c r="BE237" i="2"/>
  <c r="BE239" i="2"/>
  <c r="BE244" i="2"/>
  <c r="BE249" i="2"/>
  <c r="BE250" i="2"/>
  <c r="BE259" i="2"/>
  <c r="BE261" i="2"/>
  <c r="BE268" i="2"/>
  <c r="BE292" i="2"/>
  <c r="BE298" i="2"/>
  <c r="BE307" i="2"/>
  <c r="BE315" i="2"/>
  <c r="BE319" i="2"/>
  <c r="BE322" i="2"/>
  <c r="BE323" i="2"/>
  <c r="BE324" i="2"/>
  <c r="BE336" i="2"/>
  <c r="BE355" i="2"/>
  <c r="BE357" i="2"/>
  <c r="BE362" i="2"/>
  <c r="BE369" i="2"/>
  <c r="BE371" i="2"/>
  <c r="BE373" i="2"/>
  <c r="BE385" i="2"/>
  <c r="BE387" i="2"/>
  <c r="BE389" i="2"/>
  <c r="BE391" i="2"/>
  <c r="BK232" i="2"/>
  <c r="BK231" i="2"/>
  <c r="J231" i="2"/>
  <c r="J67" i="2" s="1"/>
  <c r="J52" i="3"/>
  <c r="BE98" i="3"/>
  <c r="BE101" i="3"/>
  <c r="BE111" i="3"/>
  <c r="BE113" i="3"/>
  <c r="BE121" i="3"/>
  <c r="BE124" i="3"/>
  <c r="BE131" i="3"/>
  <c r="BE141" i="3"/>
  <c r="BE145" i="3"/>
  <c r="BE148" i="3"/>
  <c r="BE156" i="3"/>
  <c r="BE162" i="3"/>
  <c r="BE166" i="3"/>
  <c r="BE170" i="3"/>
  <c r="BE172" i="3"/>
  <c r="BE175" i="3"/>
  <c r="BE178" i="3"/>
  <c r="BE180" i="3"/>
  <c r="BE182" i="3"/>
  <c r="BE188" i="3"/>
  <c r="BE190" i="3"/>
  <c r="BE198" i="3"/>
  <c r="BE200" i="3"/>
  <c r="BE203" i="3"/>
  <c r="BE208" i="3"/>
  <c r="BE212" i="3"/>
  <c r="BE215" i="3"/>
  <c r="BE220" i="3"/>
  <c r="BE223" i="3"/>
  <c r="BE226" i="3"/>
  <c r="BE230" i="3"/>
  <c r="BE231" i="3"/>
  <c r="BE233" i="3"/>
  <c r="BE234" i="3"/>
  <c r="BE237" i="3"/>
  <c r="BE238" i="3"/>
  <c r="BE239" i="3"/>
  <c r="BE242" i="3"/>
  <c r="BK93" i="3"/>
  <c r="J54" i="4"/>
  <c r="BE108" i="4"/>
  <c r="BE113" i="4"/>
  <c r="BE117" i="4"/>
  <c r="BE122" i="4"/>
  <c r="BE131" i="4"/>
  <c r="BE138" i="4"/>
  <c r="BE158" i="4"/>
  <c r="BE163" i="4"/>
  <c r="BE166" i="4"/>
  <c r="BE167" i="4"/>
  <c r="BE173" i="4"/>
  <c r="BE176" i="4"/>
  <c r="BE177" i="4"/>
  <c r="BK116" i="4"/>
  <c r="J116" i="4" s="1"/>
  <c r="J64" i="4" s="1"/>
  <c r="E48" i="5"/>
  <c r="F55" i="5"/>
  <c r="BE114" i="5"/>
  <c r="BE130" i="5"/>
  <c r="BE133" i="5"/>
  <c r="BE151" i="5"/>
  <c r="BE156" i="5"/>
  <c r="BE162" i="5"/>
  <c r="BE182" i="5"/>
  <c r="BE186" i="5"/>
  <c r="BE190" i="5"/>
  <c r="BE203" i="5"/>
  <c r="BE207" i="5"/>
  <c r="BE209" i="5"/>
  <c r="BE211" i="5"/>
  <c r="BE213" i="5"/>
  <c r="BE214" i="5"/>
  <c r="BE216" i="5"/>
  <c r="BE219" i="5"/>
  <c r="BE221" i="5"/>
  <c r="BE223" i="5"/>
  <c r="BE226" i="5"/>
  <c r="BE231" i="5"/>
  <c r="BE235" i="5"/>
  <c r="BE237" i="5"/>
  <c r="BE243" i="5"/>
  <c r="BE245" i="5"/>
  <c r="BE247" i="5"/>
  <c r="BE260" i="5"/>
  <c r="BE264" i="5"/>
  <c r="BE274" i="5"/>
  <c r="BE275" i="5"/>
  <c r="BE279" i="5"/>
  <c r="BE302" i="5"/>
  <c r="BE307" i="5"/>
  <c r="BE310" i="5"/>
  <c r="BE320" i="5"/>
  <c r="BE326" i="5"/>
  <c r="BE327" i="5"/>
  <c r="BE337" i="5"/>
  <c r="BE344" i="5"/>
  <c r="BE351" i="5"/>
  <c r="BE358" i="5"/>
  <c r="BE360" i="5"/>
  <c r="BE371" i="5"/>
  <c r="BE377" i="5"/>
  <c r="BE380" i="5"/>
  <c r="BE381" i="5"/>
  <c r="BE385" i="5"/>
  <c r="BE386" i="5"/>
  <c r="BK199" i="5"/>
  <c r="J199" i="5" s="1"/>
  <c r="J66" i="5" s="1"/>
  <c r="J52" i="6"/>
  <c r="E75" i="6"/>
  <c r="F82" i="6"/>
  <c r="BE89" i="6"/>
  <c r="BE91" i="6"/>
  <c r="BE98" i="6"/>
  <c r="BE103" i="6"/>
  <c r="BE104" i="6"/>
  <c r="BE114" i="6"/>
  <c r="BE117" i="6"/>
  <c r="BE120" i="6"/>
  <c r="BE121" i="6"/>
  <c r="BE124" i="6"/>
  <c r="BE125" i="6"/>
  <c r="BE132" i="6"/>
  <c r="BE137" i="6"/>
  <c r="BE139" i="6"/>
  <c r="BE140" i="6"/>
  <c r="BE141" i="6"/>
  <c r="BE147" i="6"/>
  <c r="BE149" i="6"/>
  <c r="BE153" i="6"/>
  <c r="BE155" i="6"/>
  <c r="BE158" i="6"/>
  <c r="BE159" i="6"/>
  <c r="BE163" i="6"/>
  <c r="BE165" i="6"/>
  <c r="BE168" i="6"/>
  <c r="BE172" i="6"/>
  <c r="BE178" i="6"/>
  <c r="BE180" i="6"/>
  <c r="BE184" i="6"/>
  <c r="E84" i="7"/>
  <c r="J88" i="7"/>
  <c r="J90" i="7"/>
  <c r="BE101" i="7"/>
  <c r="BE102" i="7"/>
  <c r="BE106" i="7"/>
  <c r="BE110" i="7"/>
  <c r="BE118" i="7"/>
  <c r="BE119" i="7"/>
  <c r="BE123" i="7"/>
  <c r="BE129" i="7"/>
  <c r="BE145" i="7"/>
  <c r="BE150" i="7"/>
  <c r="BE154" i="7"/>
  <c r="BE155" i="7"/>
  <c r="BE156" i="7"/>
  <c r="BE157" i="7"/>
  <c r="BE159" i="7"/>
  <c r="BE162" i="7"/>
  <c r="BE171" i="7"/>
  <c r="BE174" i="7"/>
  <c r="BE184" i="7"/>
  <c r="BE191" i="7"/>
  <c r="BE196" i="7"/>
  <c r="BE197" i="7"/>
  <c r="BE200" i="7"/>
  <c r="BE202" i="7"/>
  <c r="BE86" i="8"/>
  <c r="BE89" i="8"/>
  <c r="E48" i="2"/>
  <c r="F94" i="2"/>
  <c r="BE104" i="2"/>
  <c r="BE108" i="2"/>
  <c r="BE111" i="2"/>
  <c r="BE114" i="2"/>
  <c r="BE115" i="2"/>
  <c r="BE144" i="2"/>
  <c r="BE153" i="2"/>
  <c r="BE154" i="2"/>
  <c r="BE158" i="2"/>
  <c r="BE164" i="2"/>
  <c r="BE166" i="2"/>
  <c r="BE174" i="2"/>
  <c r="BE178" i="2"/>
  <c r="BE218" i="2"/>
  <c r="BE222" i="2"/>
  <c r="BE233" i="2"/>
  <c r="BE235" i="2"/>
  <c r="BE245" i="2"/>
  <c r="BE256" i="2"/>
  <c r="BE260" i="2"/>
  <c r="BE267" i="2"/>
  <c r="BE282" i="2"/>
  <c r="BE286" i="2"/>
  <c r="BE295" i="2"/>
  <c r="BE299" i="2"/>
  <c r="BE301" i="2"/>
  <c r="BE306" i="2"/>
  <c r="BE309" i="2"/>
  <c r="BE317" i="2"/>
  <c r="BE320" i="2"/>
  <c r="BE325" i="2"/>
  <c r="BE345" i="2"/>
  <c r="BE354" i="2"/>
  <c r="BE358" i="2"/>
  <c r="BE364" i="2"/>
  <c r="BE380" i="2"/>
  <c r="BE381" i="2"/>
  <c r="BE384" i="2"/>
  <c r="BE386" i="2"/>
  <c r="BE393" i="2"/>
  <c r="BK229" i="2"/>
  <c r="J229" i="2"/>
  <c r="J66" i="2"/>
  <c r="E48" i="3"/>
  <c r="F55" i="3"/>
  <c r="J88" i="3"/>
  <c r="BE94" i="3"/>
  <c r="BE100" i="3"/>
  <c r="BE110" i="3"/>
  <c r="BE139" i="3"/>
  <c r="BE158" i="3"/>
  <c r="BE160" i="3"/>
  <c r="BE161" i="3"/>
  <c r="BE167" i="3"/>
  <c r="BE171" i="3"/>
  <c r="BE174" i="3"/>
  <c r="BE176" i="3"/>
  <c r="BE177" i="3"/>
  <c r="BE181" i="3"/>
  <c r="BE193" i="3"/>
  <c r="BE201" i="3"/>
  <c r="BE205" i="3"/>
  <c r="BE207" i="3"/>
  <c r="BE213" i="3"/>
  <c r="BE221" i="3"/>
  <c r="BE224" i="3"/>
  <c r="BE225" i="3"/>
  <c r="BE228" i="3"/>
  <c r="BE236" i="3"/>
  <c r="BE240" i="3"/>
  <c r="BK97" i="3"/>
  <c r="J97" i="3" s="1"/>
  <c r="J62" i="3" s="1"/>
  <c r="BK120" i="3"/>
  <c r="J120" i="3" s="1"/>
  <c r="J65" i="3" s="1"/>
  <c r="E48" i="4"/>
  <c r="BE98" i="4"/>
  <c r="BE100" i="4"/>
  <c r="BE103" i="4"/>
  <c r="BE106" i="4"/>
  <c r="BE109" i="4"/>
  <c r="BE112" i="4"/>
  <c r="BE114" i="4"/>
  <c r="BE115" i="4"/>
  <c r="BE120" i="4"/>
  <c r="BE126" i="4"/>
  <c r="BE127" i="4"/>
  <c r="BE129" i="4"/>
  <c r="BE134" i="4"/>
  <c r="BE136" i="4"/>
  <c r="BE142" i="4"/>
  <c r="BE147" i="4"/>
  <c r="BE150" i="4"/>
  <c r="BE156" i="4"/>
  <c r="BE160" i="4"/>
  <c r="BE162" i="4"/>
  <c r="BE175" i="4"/>
  <c r="BE178" i="4"/>
  <c r="J52" i="5"/>
  <c r="BE109" i="5"/>
  <c r="BE113" i="5"/>
  <c r="BE131" i="5"/>
  <c r="BE149" i="5"/>
  <c r="BE159" i="5"/>
  <c r="BE160" i="5"/>
  <c r="BE181" i="5"/>
  <c r="BE184" i="5"/>
  <c r="BE188" i="5"/>
  <c r="BE192" i="5"/>
  <c r="BE194" i="5"/>
  <c r="BE195" i="5"/>
  <c r="BE198" i="5"/>
  <c r="BE200" i="5"/>
  <c r="BE205" i="5"/>
  <c r="BE217" i="5"/>
  <c r="BE222" i="5"/>
  <c r="BE227" i="5"/>
  <c r="BE230" i="5"/>
  <c r="BE232" i="5"/>
  <c r="BE233" i="5"/>
  <c r="BE240" i="5"/>
  <c r="BE241" i="5"/>
  <c r="BE242" i="5"/>
  <c r="BE244" i="5"/>
  <c r="BE246" i="5"/>
  <c r="BE254" i="5"/>
  <c r="BE256" i="5"/>
  <c r="BE262" i="5"/>
  <c r="BE271" i="5"/>
  <c r="BE289" i="5"/>
  <c r="BE292" i="5"/>
  <c r="BE298" i="5"/>
  <c r="BE305" i="5"/>
  <c r="BE306" i="5"/>
  <c r="BE309" i="5"/>
  <c r="BE313" i="5"/>
  <c r="BE316" i="5"/>
  <c r="BE318" i="5"/>
  <c r="BE322" i="5"/>
  <c r="BE335" i="5"/>
  <c r="BE341" i="5"/>
  <c r="BE342" i="5"/>
  <c r="BE343" i="5"/>
  <c r="BE345" i="5"/>
  <c r="BE367" i="5"/>
  <c r="BE368" i="5"/>
  <c r="BE370" i="5"/>
  <c r="BE379" i="5"/>
  <c r="BE383" i="5"/>
  <c r="BK414" i="5"/>
  <c r="BK413" i="5" s="1"/>
  <c r="J413" i="5" s="1"/>
  <c r="J82" i="5" s="1"/>
  <c r="J54" i="6"/>
  <c r="BE90" i="6"/>
  <c r="BE93" i="6"/>
  <c r="BE94" i="6"/>
  <c r="BE97" i="6"/>
  <c r="BE99" i="6"/>
  <c r="BE100" i="6"/>
  <c r="BE105" i="6"/>
  <c r="BE107" i="6"/>
  <c r="BE110" i="6"/>
  <c r="BE111" i="6"/>
  <c r="BE112" i="6"/>
  <c r="BE113" i="6"/>
  <c r="BE115" i="6"/>
  <c r="BE118" i="6"/>
  <c r="BE119" i="6"/>
  <c r="BE126" i="6"/>
  <c r="BE127" i="6"/>
  <c r="BE128" i="6"/>
  <c r="BE134" i="6"/>
  <c r="BE135" i="6"/>
  <c r="BE142" i="6"/>
  <c r="BE144" i="6"/>
  <c r="BE145" i="6"/>
  <c r="BE146" i="6"/>
  <c r="BE150" i="6"/>
  <c r="BE151" i="6"/>
  <c r="BE154" i="6"/>
  <c r="BE156" i="6"/>
  <c r="BE160" i="6"/>
  <c r="BE162" i="6"/>
  <c r="BE164" i="6"/>
  <c r="BE166" i="6"/>
  <c r="BE169" i="6"/>
  <c r="BE171" i="6"/>
  <c r="BE175" i="6"/>
  <c r="BE176" i="6"/>
  <c r="F55" i="7"/>
  <c r="BE97" i="7"/>
  <c r="BE109" i="7"/>
  <c r="BE112" i="7"/>
  <c r="BE115" i="7"/>
  <c r="BE121" i="7"/>
  <c r="BE124" i="7"/>
  <c r="BE135" i="7"/>
  <c r="BE137" i="7"/>
  <c r="BE142" i="7"/>
  <c r="BE160" i="7"/>
  <c r="BE166" i="7"/>
  <c r="BE172" i="7"/>
  <c r="BE188" i="7"/>
  <c r="BE201" i="7"/>
  <c r="BE204" i="7"/>
  <c r="BE207" i="7"/>
  <c r="BK168" i="7"/>
  <c r="J168" i="7"/>
  <c r="J67" i="7" s="1"/>
  <c r="BK206" i="7"/>
  <c r="J206" i="7"/>
  <c r="J74" i="7"/>
  <c r="E48" i="8"/>
  <c r="BE92" i="8"/>
  <c r="BK85" i="8"/>
  <c r="J85" i="8"/>
  <c r="J61" i="8"/>
  <c r="BK88" i="8"/>
  <c r="J88" i="8"/>
  <c r="J62" i="8"/>
  <c r="BE100" i="2"/>
  <c r="BE103" i="2"/>
  <c r="BE107" i="2"/>
  <c r="BE121" i="2"/>
  <c r="BE143" i="2"/>
  <c r="BE156" i="2"/>
  <c r="BE159" i="2"/>
  <c r="BE165" i="2"/>
  <c r="BE168" i="2"/>
  <c r="BE170" i="2"/>
  <c r="BE172" i="2"/>
  <c r="BE192" i="2"/>
  <c r="BE195" i="2"/>
  <c r="BE225" i="2"/>
  <c r="BE226" i="2"/>
  <c r="BE230" i="2"/>
  <c r="BE236" i="2"/>
  <c r="BE238" i="2"/>
  <c r="BE241" i="2"/>
  <c r="BE253" i="2"/>
  <c r="BE263" i="2"/>
  <c r="BE265" i="2"/>
  <c r="BE283" i="2"/>
  <c r="BE289" i="2"/>
  <c r="BE296" i="2"/>
  <c r="BE303" i="2"/>
  <c r="BE312" i="2"/>
  <c r="BE346" i="2"/>
  <c r="BE356" i="2"/>
  <c r="BE360" i="2"/>
  <c r="BE361" i="2"/>
  <c r="BE367" i="2"/>
  <c r="BE370" i="2"/>
  <c r="BE383" i="2"/>
  <c r="BK99" i="2"/>
  <c r="J99" i="2"/>
  <c r="J61" i="2"/>
  <c r="BE102" i="3"/>
  <c r="BE104" i="3"/>
  <c r="BE108" i="3"/>
  <c r="BE109" i="3"/>
  <c r="BE114" i="3"/>
  <c r="BE115" i="3"/>
  <c r="BE125" i="3"/>
  <c r="BE127" i="3"/>
  <c r="BE154" i="3"/>
  <c r="J52" i="4"/>
  <c r="F55" i="4"/>
  <c r="BE97" i="4"/>
  <c r="BE99" i="4"/>
  <c r="BE101" i="4"/>
  <c r="BE107" i="4"/>
  <c r="BE110" i="4"/>
  <c r="BE124" i="4"/>
  <c r="BE133" i="4"/>
  <c r="BE140" i="4"/>
  <c r="BE145" i="4"/>
  <c r="BE149" i="4"/>
  <c r="BE151" i="4"/>
  <c r="BE152" i="4"/>
  <c r="BE154" i="4"/>
  <c r="BE155" i="4"/>
  <c r="BE159" i="4"/>
  <c r="BE164" i="4"/>
  <c r="BE168" i="4"/>
  <c r="BE179" i="4"/>
  <c r="J54" i="5"/>
  <c r="BE108" i="5"/>
  <c r="BE112" i="5"/>
  <c r="BE152" i="5"/>
  <c r="BE154" i="5"/>
  <c r="BE155" i="5"/>
  <c r="BE158" i="5"/>
  <c r="BE180" i="5"/>
  <c r="BE191" i="5"/>
  <c r="BE196" i="5"/>
  <c r="BE215" i="5"/>
  <c r="BE218" i="5"/>
  <c r="BE224" i="5"/>
  <c r="BE225" i="5"/>
  <c r="BE229" i="5"/>
  <c r="BE234" i="5"/>
  <c r="BE236" i="5"/>
  <c r="BE238" i="5"/>
  <c r="BE239" i="5"/>
  <c r="BE248" i="5"/>
  <c r="BE250" i="5"/>
  <c r="BE252" i="5"/>
  <c r="BE266" i="5"/>
  <c r="BE268" i="5"/>
  <c r="BE270" i="5"/>
  <c r="BE272" i="5"/>
  <c r="BE278" i="5"/>
  <c r="BE280" i="5"/>
  <c r="BE281" i="5"/>
  <c r="BE283" i="5"/>
  <c r="BE290" i="5"/>
  <c r="BE304" i="5"/>
  <c r="BE308" i="5"/>
  <c r="BE311" i="5"/>
  <c r="BE312" i="5"/>
  <c r="BE314" i="5"/>
  <c r="BE315" i="5"/>
  <c r="BE319" i="5"/>
  <c r="BE338" i="5"/>
  <c r="BE339" i="5"/>
  <c r="BE352" i="5"/>
  <c r="BE355" i="5"/>
  <c r="BE359" i="5"/>
  <c r="BE366" i="5"/>
  <c r="BE372" i="5"/>
  <c r="BE384" i="5"/>
  <c r="BE387" i="5"/>
  <c r="BE415" i="5"/>
  <c r="BE418" i="5"/>
  <c r="BK417" i="5"/>
  <c r="J417" i="5"/>
  <c r="J84" i="5" s="1"/>
  <c r="BE87" i="6"/>
  <c r="BE88" i="6"/>
  <c r="BE92" i="6"/>
  <c r="BE95" i="6"/>
  <c r="BE96" i="6"/>
  <c r="BE101" i="6"/>
  <c r="BE102" i="6"/>
  <c r="BE106" i="6"/>
  <c r="BE108" i="6"/>
  <c r="BE109" i="6"/>
  <c r="BE116" i="6"/>
  <c r="BE122" i="6"/>
  <c r="BE123" i="6"/>
  <c r="BE129" i="6"/>
  <c r="BE130" i="6"/>
  <c r="BE131" i="6"/>
  <c r="BE138" i="6"/>
  <c r="BE148" i="6"/>
  <c r="BE152" i="6"/>
  <c r="BE157" i="6"/>
  <c r="BE161" i="6"/>
  <c r="BE167" i="6"/>
  <c r="BE170" i="6"/>
  <c r="BE173" i="6"/>
  <c r="BE177" i="6"/>
  <c r="BE179" i="6"/>
  <c r="BE182" i="6"/>
  <c r="BE183" i="6"/>
  <c r="BE185" i="6"/>
  <c r="BE111" i="7"/>
  <c r="BE114" i="7"/>
  <c r="BE130" i="7"/>
  <c r="BE147" i="7"/>
  <c r="BE153" i="7"/>
  <c r="BE169" i="7"/>
  <c r="BE180" i="7"/>
  <c r="BE181" i="7"/>
  <c r="BE182" i="7"/>
  <c r="BE186" i="7"/>
  <c r="BE194" i="7"/>
  <c r="BE199" i="7"/>
  <c r="BE205" i="7"/>
  <c r="J34" i="4"/>
  <c r="AW57" i="1" s="1"/>
  <c r="F37" i="7"/>
  <c r="BD60" i="1"/>
  <c r="F35" i="6"/>
  <c r="BB59" i="1" s="1"/>
  <c r="F34" i="5"/>
  <c r="BA58" i="1"/>
  <c r="F36" i="6"/>
  <c r="BC59" i="1" s="1"/>
  <c r="F36" i="2"/>
  <c r="BC55" i="1"/>
  <c r="F34" i="7"/>
  <c r="BA60" i="1" s="1"/>
  <c r="J34" i="8"/>
  <c r="AW61" i="1"/>
  <c r="J34" i="2"/>
  <c r="AW55" i="1" s="1"/>
  <c r="J34" i="3"/>
  <c r="AW56" i="1" s="1"/>
  <c r="F34" i="4"/>
  <c r="BA57" i="1" s="1"/>
  <c r="F36" i="4"/>
  <c r="BC57" i="1" s="1"/>
  <c r="J34" i="6"/>
  <c r="AW59" i="1" s="1"/>
  <c r="F35" i="3"/>
  <c r="BB56" i="1" s="1"/>
  <c r="F36" i="7"/>
  <c r="BC60" i="1" s="1"/>
  <c r="F37" i="5"/>
  <c r="BD58" i="1" s="1"/>
  <c r="F34" i="3"/>
  <c r="BA56" i="1" s="1"/>
  <c r="F36" i="3"/>
  <c r="BC56" i="1" s="1"/>
  <c r="F35" i="2"/>
  <c r="BB55" i="1" s="1"/>
  <c r="F37" i="6"/>
  <c r="BD59" i="1" s="1"/>
  <c r="F37" i="4"/>
  <c r="BD57" i="1" s="1"/>
  <c r="F35" i="7"/>
  <c r="BB60" i="1" s="1"/>
  <c r="F35" i="5"/>
  <c r="BB58" i="1" s="1"/>
  <c r="F34" i="2"/>
  <c r="BA55" i="1" s="1"/>
  <c r="F37" i="3"/>
  <c r="BD56" i="1" s="1"/>
  <c r="F36" i="5"/>
  <c r="BC58" i="1" s="1"/>
  <c r="J34" i="5"/>
  <c r="AW58" i="1" s="1"/>
  <c r="F35" i="8"/>
  <c r="BB61" i="1" s="1"/>
  <c r="F37" i="8"/>
  <c r="BD61" i="1" s="1"/>
  <c r="F35" i="4"/>
  <c r="BB57" i="1" s="1"/>
  <c r="F34" i="6"/>
  <c r="BA59" i="1" s="1"/>
  <c r="J34" i="7"/>
  <c r="AW60" i="1" s="1"/>
  <c r="F34" i="8"/>
  <c r="BA61" i="1" s="1"/>
  <c r="F36" i="8"/>
  <c r="BC61" i="1" s="1"/>
  <c r="F37" i="2"/>
  <c r="BD55" i="1" s="1"/>
  <c r="P96" i="3" l="1"/>
  <c r="R98" i="2"/>
  <c r="T98" i="2"/>
  <c r="T97" i="2" s="1"/>
  <c r="T231" i="2"/>
  <c r="T96" i="3"/>
  <c r="R231" i="2"/>
  <c r="P231" i="2"/>
  <c r="P97" i="2" s="1"/>
  <c r="AU55" i="1" s="1"/>
  <c r="R97" i="2"/>
  <c r="T201" i="5"/>
  <c r="T94" i="4"/>
  <c r="T189" i="7"/>
  <c r="R95" i="7"/>
  <c r="P95" i="7"/>
  <c r="R85" i="6"/>
  <c r="P95" i="4"/>
  <c r="T85" i="6"/>
  <c r="P85" i="6"/>
  <c r="AU59" i="1" s="1"/>
  <c r="P189" i="7"/>
  <c r="T95" i="7"/>
  <c r="T94" i="7" s="1"/>
  <c r="P201" i="5"/>
  <c r="T105" i="5"/>
  <c r="T104" i="5"/>
  <c r="R105" i="5"/>
  <c r="P118" i="4"/>
  <c r="R95" i="4"/>
  <c r="T122" i="3"/>
  <c r="T92" i="3" s="1"/>
  <c r="R122" i="3"/>
  <c r="R92" i="3"/>
  <c r="P122" i="3"/>
  <c r="P92" i="3" s="1"/>
  <c r="AU56" i="1" s="1"/>
  <c r="R189" i="7"/>
  <c r="R201" i="5"/>
  <c r="P105" i="5"/>
  <c r="P104" i="5" s="1"/>
  <c r="AU58" i="1" s="1"/>
  <c r="R118" i="4"/>
  <c r="J93" i="3"/>
  <c r="J60" i="3" s="1"/>
  <c r="BK96" i="3"/>
  <c r="J96" i="3"/>
  <c r="J61" i="3" s="1"/>
  <c r="BK122" i="3"/>
  <c r="J122" i="3"/>
  <c r="J66" i="3"/>
  <c r="BK105" i="5"/>
  <c r="J105" i="5" s="1"/>
  <c r="J60" i="5" s="1"/>
  <c r="BK201" i="5"/>
  <c r="J201" i="5" s="1"/>
  <c r="J67" i="5" s="1"/>
  <c r="J414" i="5"/>
  <c r="J83" i="5"/>
  <c r="BK98" i="2"/>
  <c r="J98" i="2" s="1"/>
  <c r="J60" i="2" s="1"/>
  <c r="J232" i="2"/>
  <c r="J68" i="2" s="1"/>
  <c r="BK95" i="4"/>
  <c r="J95" i="4"/>
  <c r="J60" i="4"/>
  <c r="BK85" i="6"/>
  <c r="J85" i="6" s="1"/>
  <c r="J59" i="6" s="1"/>
  <c r="BK95" i="7"/>
  <c r="J95" i="7" s="1"/>
  <c r="J60" i="7" s="1"/>
  <c r="BK189" i="7"/>
  <c r="J189" i="7"/>
  <c r="J70" i="7" s="1"/>
  <c r="BK84" i="8"/>
  <c r="J84" i="8"/>
  <c r="J60" i="8"/>
  <c r="BK118" i="4"/>
  <c r="J118" i="4" s="1"/>
  <c r="J65" i="4" s="1"/>
  <c r="BC54" i="1"/>
  <c r="W32" i="1" s="1"/>
  <c r="F33" i="6"/>
  <c r="AZ59" i="1"/>
  <c r="J33" i="3"/>
  <c r="AV56" i="1" s="1"/>
  <c r="AT56" i="1" s="1"/>
  <c r="J33" i="2"/>
  <c r="AV55" i="1"/>
  <c r="AT55" i="1" s="1"/>
  <c r="F33" i="4"/>
  <c r="AZ57" i="1" s="1"/>
  <c r="J33" i="6"/>
  <c r="AV59" i="1" s="1"/>
  <c r="AT59" i="1" s="1"/>
  <c r="F33" i="3"/>
  <c r="AZ56" i="1"/>
  <c r="F33" i="8"/>
  <c r="AZ61" i="1"/>
  <c r="J33" i="8"/>
  <c r="AV61" i="1" s="1"/>
  <c r="AT61" i="1" s="1"/>
  <c r="BB54" i="1"/>
  <c r="W31" i="1" s="1"/>
  <c r="F33" i="2"/>
  <c r="AZ55" i="1" s="1"/>
  <c r="F33" i="7"/>
  <c r="AZ60" i="1" s="1"/>
  <c r="J33" i="7"/>
  <c r="AV60" i="1" s="1"/>
  <c r="AT60" i="1" s="1"/>
  <c r="BA54" i="1"/>
  <c r="W30" i="1"/>
  <c r="BD54" i="1"/>
  <c r="W33" i="1"/>
  <c r="F33" i="5"/>
  <c r="AZ58" i="1" s="1"/>
  <c r="J33" i="4"/>
  <c r="AV57" i="1"/>
  <c r="AT57" i="1"/>
  <c r="J33" i="5"/>
  <c r="AV58" i="1" s="1"/>
  <c r="AT58" i="1" s="1"/>
  <c r="R104" i="5" l="1"/>
  <c r="P94" i="4"/>
  <c r="AU57" i="1"/>
  <c r="R94" i="7"/>
  <c r="R94" i="4"/>
  <c r="P94" i="7"/>
  <c r="AU60" i="1"/>
  <c r="BK92" i="3"/>
  <c r="J92" i="3" s="1"/>
  <c r="J59" i="3" s="1"/>
  <c r="BK97" i="2"/>
  <c r="J97" i="2" s="1"/>
  <c r="J30" i="2" s="1"/>
  <c r="AG55" i="1" s="1"/>
  <c r="AN55" i="1" s="1"/>
  <c r="BK104" i="5"/>
  <c r="J104" i="5"/>
  <c r="J59" i="5"/>
  <c r="BK94" i="4"/>
  <c r="J94" i="4" s="1"/>
  <c r="J30" i="4" s="1"/>
  <c r="AG57" i="1" s="1"/>
  <c r="AN57" i="1" s="1"/>
  <c r="BK94" i="7"/>
  <c r="J94" i="7"/>
  <c r="J59" i="7" s="1"/>
  <c r="BK83" i="8"/>
  <c r="J83" i="8"/>
  <c r="J59" i="8"/>
  <c r="AW54" i="1"/>
  <c r="AK30" i="1" s="1"/>
  <c r="J30" i="6"/>
  <c r="AG59" i="1"/>
  <c r="AN59" i="1"/>
  <c r="AX54" i="1"/>
  <c r="AY54" i="1"/>
  <c r="AZ54" i="1"/>
  <c r="AV54" i="1"/>
  <c r="AK29" i="1"/>
  <c r="J39" i="2" l="1"/>
  <c r="J59" i="2"/>
  <c r="J39" i="4"/>
  <c r="J59" i="4"/>
  <c r="J39" i="6"/>
  <c r="W29" i="1"/>
  <c r="J30" i="3"/>
  <c r="AG56" i="1" s="1"/>
  <c r="AN56" i="1" s="1"/>
  <c r="J30" i="7"/>
  <c r="AG60" i="1"/>
  <c r="AN60" i="1" s="1"/>
  <c r="J30" i="5"/>
  <c r="AG58" i="1" s="1"/>
  <c r="AN58" i="1" s="1"/>
  <c r="AT54" i="1"/>
  <c r="AU54" i="1"/>
  <c r="J30" i="8"/>
  <c r="AG61" i="1"/>
  <c r="AN61" i="1"/>
  <c r="J39" i="5" l="1"/>
  <c r="J39" i="7"/>
  <c r="J39" i="8"/>
  <c r="J39" i="3"/>
  <c r="AG54" i="1"/>
  <c r="AK26" i="1"/>
  <c r="AK35" i="1"/>
  <c r="AN54" i="1" l="1"/>
</calcChain>
</file>

<file path=xl/sharedStrings.xml><?xml version="1.0" encoding="utf-8"?>
<sst xmlns="http://schemas.openxmlformats.org/spreadsheetml/2006/main" count="13303" uniqueCount="2305">
  <si>
    <t>Export Komplet</t>
  </si>
  <si>
    <t>VZ</t>
  </si>
  <si>
    <t>2.0</t>
  </si>
  <si>
    <t>ZAMOK</t>
  </si>
  <si>
    <t>False</t>
  </si>
  <si>
    <t>{e7f4bc03-c360-43b3-979c-d01d2bbed5f7}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</si>
  <si>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</si>
  <si>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</si>
  <si>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</si>
  <si>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</si>
  <si>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</si>
  <si>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</si>
  <si>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</si>
  <si>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</si>
  <si>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</si>
  <si>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</si>
  <si>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</si>
  <si>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Kralupy nad Vltavou předměstí ON - oprava</t>
  </si>
  <si>
    <t>KSO:</t>
  </si>
  <si>
    <t/>
  </si>
  <si>
    <t>CC-CZ:</t>
  </si>
  <si>
    <t>Místo:</t>
  </si>
  <si>
    <t>Kralupy nad Vltavou</t>
  </si>
  <si>
    <t>Datum:</t>
  </si>
  <si>
    <t>8. 4. 2020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</si>
  <si>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</si>
  <si>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</si>
  <si>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</si>
  <si>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</si>
  <si>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</si>
  <si>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</si>
  <si>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</si>
  <si>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</si>
  <si>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</si>
  <si>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</si>
  <si>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</si>
  <si>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</si>
  <si>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</si>
  <si>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</si>
  <si>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</si>
  <si>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</si>
  <si>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</si>
  <si>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</si>
  <si>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</si>
  <si>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</si>
  <si>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</si>
  <si>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</si>
  <si>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</si>
  <si>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</si>
  <si>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</si>
  <si>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</si>
  <si>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</si>
  <si>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</si>
  <si>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</si>
  <si>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</si>
  <si>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</si>
  <si>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</si>
  <si>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</si>
  <si>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</si>
  <si>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</si>
  <si>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</si>
  <si>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</si>
  <si>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</si>
  <si>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</si>
  <si>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</si>
  <si>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</si>
  <si>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</si>
  <si>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</si>
  <si>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</si>
  <si>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</si>
  <si>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</si>
  <si>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</si>
  <si>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</si>
  <si>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</si>
  <si>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</si>
  <si>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</si>
  <si>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</si>
  <si>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</si>
  <si>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</si>
  <si>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</si>
  <si>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Oprava vnějšího pláště budovy</t>
  </si>
  <si>
    <t>STA</t>
  </si>
  <si>
    <t>1</t>
  </si>
  <si>
    <t>{9bfdefea-cb4d-4a56-b0cf-bc1853548e14}</t>
  </si>
  <si>
    <t>2</t>
  </si>
  <si>
    <t>SO.02</t>
  </si>
  <si>
    <t>Oprava střechy</t>
  </si>
  <si>
    <t>{ef07380f-70ed-4c7d-8745-3619369c601b}</t>
  </si>
  <si>
    <t>SO.03</t>
  </si>
  <si>
    <t>Oprava čekárny</t>
  </si>
  <si>
    <t>{929d415c-adf5-4431-856c-491b4225c15e}</t>
  </si>
  <si>
    <t>SO.04</t>
  </si>
  <si>
    <t>Oprava dopravní kanceláře a zázemí</t>
  </si>
  <si>
    <t>{8ed64a85-18cb-4f8f-a95b-5260504eaaf8}</t>
  </si>
  <si>
    <t>SO.05</t>
  </si>
  <si>
    <t>Elektroinstalace</t>
  </si>
  <si>
    <t>{d056eecf-cdbf-4024-bdad-dbbf3dbfe79e}</t>
  </si>
  <si>
    <t>SO.06</t>
  </si>
  <si>
    <t>Oprava zpevněných ploch a demolice dřevěného skladu</t>
  </si>
  <si>
    <t>{4f1787b5-6825-49d3-ad7f-0a497f6689b0}</t>
  </si>
  <si>
    <t>SO.07</t>
  </si>
  <si>
    <t>VRN</t>
  </si>
  <si>
    <t>{cbbd5813-7144-4ac8-a41b-319c8ac12fb6}</t>
  </si>
  <si>
    <t>KRYCÍ LIST SOUPISU PRACÍ</t>
  </si>
  <si>
    <t>Objekt:</t>
  </si>
  <si>
    <t>SO.01 - Oprava vnějšího pláště budovy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</si>
  <si>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</si>
  <si>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</si>
  <si>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</si>
  <si>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</si>
  <si>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</si>
  <si>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</si>
  <si>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</si>
  <si>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</si>
  <si>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</si>
  <si>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</si>
  <si>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</si>
  <si>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</si>
  <si>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</si>
  <si>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</si>
  <si>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</si>
  <si>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</si>
  <si>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</si>
  <si>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</si>
  <si>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</si>
  <si>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782 - Dokončovací práce - obklady z kamene</t>
  </si>
  <si>
    <t xml:space="preserve">    786 - Dokončovací práce - čalounické úpravy</t>
  </si>
  <si>
    <t>22-M - Montáže oznam. a zabezp.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</si>
  <si>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</si>
  <si>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</si>
  <si>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</si>
  <si>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</si>
  <si>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</si>
  <si>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</si>
  <si>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</si>
  <si>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</si>
  <si>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</si>
  <si>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</si>
  <si>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</si>
  <si>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</si>
  <si>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</si>
  <si>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</si>
  <si>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</si>
  <si>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</si>
  <si>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</si>
  <si>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</si>
  <si>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</si>
  <si>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34227224R</t>
  </si>
  <si>
    <t>Zednické přípomoci k výměně oken a dveří kompletní - dozdívky po dvojitých špaletových oknech a dveřích, omítky, povrchové úpravy vč. začištění vnitřní i vnější strany aj.</t>
  </si>
  <si>
    <t>kus</t>
  </si>
  <si>
    <t>4</t>
  </si>
  <si>
    <t>1323447136</t>
  </si>
  <si>
    <t>P</t>
  </si>
  <si>
    <t>Poznámka k položce:_x000D_
Poznámka k položce: Pozor - změna typu oken, nutno přizpůsobit otvor pro nová zdvojená okna dle situace po vybourání původních dvojitých špaletových oken!</t>
  </si>
  <si>
    <t>6</t>
  </si>
  <si>
    <t>Úpravy povrchů, podlahy a osazování výplní</t>
  </si>
  <si>
    <t>622121101</t>
  </si>
  <si>
    <t>Zatření spár cementovou maltou vnějších stěn z cihel</t>
  </si>
  <si>
    <t>m2</t>
  </si>
  <si>
    <t>-327163861</t>
  </si>
  <si>
    <t>622131101</t>
  </si>
  <si>
    <t>Cementový postřik vnějších stěn nanášený celoplošně ručně</t>
  </si>
  <si>
    <t>512931643</t>
  </si>
  <si>
    <t>622131121</t>
  </si>
  <si>
    <t>Penetrace akrylát-silikon vnějších stěn nanášená ručně</t>
  </si>
  <si>
    <t>204248429</t>
  </si>
  <si>
    <t>5</t>
  </si>
  <si>
    <t>622135001</t>
  </si>
  <si>
    <t>Vyrovnání podkladu vnějších stěn maltou vápenocementovou tl do 10 mm</t>
  </si>
  <si>
    <t>962597368</t>
  </si>
  <si>
    <t>622142001</t>
  </si>
  <si>
    <t>Potažení vnějších stěn sklovláknitým pletivem vtlačeným do tenkovrstvé hmoty</t>
  </si>
  <si>
    <t>1946835888</t>
  </si>
  <si>
    <t>7</t>
  </si>
  <si>
    <t>622321121</t>
  </si>
  <si>
    <t>Vápenocementová omítka hladká jednovrstvá vnějších stěn nanášená ručně</t>
  </si>
  <si>
    <t>176984667</t>
  </si>
  <si>
    <t>8</t>
  </si>
  <si>
    <t>622541011</t>
  </si>
  <si>
    <t>Omítka tenkovrstvá silikonsilikátová vnějších ploch hydrofobní, se samočistícím účinkem probarvená, včetně penetrace podkladu zrnitá, tloušťky 1,5 mm stěn</t>
  </si>
  <si>
    <t>344287650</t>
  </si>
  <si>
    <t>VV</t>
  </si>
  <si>
    <t>321,22-26,1</t>
  </si>
  <si>
    <t>9</t>
  </si>
  <si>
    <t>625681014</t>
  </si>
  <si>
    <t>Ochrana proti holubům hrotový systém čtyřřadý, účinná šíře 25 cm</t>
  </si>
  <si>
    <t>m</t>
  </si>
  <si>
    <t>1831104034</t>
  </si>
  <si>
    <t>(1*8)+(1,2*4)"okna v patře"</t>
  </si>
  <si>
    <t>Součet</t>
  </si>
  <si>
    <t>10</t>
  </si>
  <si>
    <t>628641115</t>
  </si>
  <si>
    <t>Kamenická oprava schodů před vstupy, vytmelení, doplnění materiálu,vybroušení, reprofilace, finální obložení keramickými schodovkami</t>
  </si>
  <si>
    <t>66580971</t>
  </si>
  <si>
    <t>11</t>
  </si>
  <si>
    <t>629135102</t>
  </si>
  <si>
    <t>Vyrovnávací vrstva pod klempířské prvky z MC š do 300 mm kompletní příprava pro osazení nových klempířských prvků (dobetonování parapetů, říms aj.)</t>
  </si>
  <si>
    <t>-574406307</t>
  </si>
  <si>
    <t>12</t>
  </si>
  <si>
    <t>629991011</t>
  </si>
  <si>
    <t>Zakrytí výplní otvorů a svislých ploch fólií přilepenou lepící páskou</t>
  </si>
  <si>
    <t>-1239607729</t>
  </si>
  <si>
    <t>27,36</t>
  </si>
  <si>
    <t>1*2,1*2</t>
  </si>
  <si>
    <t>1*2,8</t>
  </si>
  <si>
    <t>13</t>
  </si>
  <si>
    <t>629995101</t>
  </si>
  <si>
    <t>Očištění vnějších ploch omytím tlakovou vodou</t>
  </si>
  <si>
    <t>1406216107</t>
  </si>
  <si>
    <t>od silnice</t>
  </si>
  <si>
    <t>(4,4*5,2)*2</t>
  </si>
  <si>
    <t>6,5*5,8</t>
  </si>
  <si>
    <t>6,5*1,1</t>
  </si>
  <si>
    <t>(0,8*5,8)*2</t>
  </si>
  <si>
    <t>Mezisoučet</t>
  </si>
  <si>
    <t>od kolejiště</t>
  </si>
  <si>
    <t>od přejezdu</t>
  </si>
  <si>
    <t>9,2*5,2</t>
  </si>
  <si>
    <t>9,2*1,4</t>
  </si>
  <si>
    <t>od města</t>
  </si>
  <si>
    <t>14</t>
  </si>
  <si>
    <t>629999011</t>
  </si>
  <si>
    <t>Příplatek k úpravám povrchů za provádění styku dvou barev nebo struktur na fasádě</t>
  </si>
  <si>
    <t>-251956677</t>
  </si>
  <si>
    <t>629999031R</t>
  </si>
  <si>
    <t>Příplatek za použití omítkových plastových nebo pozinkovaných profilů s tkaninou</t>
  </si>
  <si>
    <t>349235717</t>
  </si>
  <si>
    <t>Poznámka k položce:_x000D_
Poznámka k položce: Budou použity rohové Al. lišty, plastové parapetní profily, plastové okenní profily s okapnicí, zakončovací profil pod omítku s okapničkou - sokl, začišťovací profily s tkaninou (APU lišty) aj.</t>
  </si>
  <si>
    <t>16</t>
  </si>
  <si>
    <t>98531111R</t>
  </si>
  <si>
    <t>Reprofilace soklu cementovými sanačními maltami vč. ošetření podkladu vyztužení a ukotvení, doplnění - příprava pro obklad</t>
  </si>
  <si>
    <t>-1859981160</t>
  </si>
  <si>
    <t>(4,4+0,8+6,5+0,8+4,4+9,2)*2*0,5"sokl"</t>
  </si>
  <si>
    <t>Trubní vedení</t>
  </si>
  <si>
    <t>17</t>
  </si>
  <si>
    <t>721140802</t>
  </si>
  <si>
    <t>Demontáž litinových dešťových svodů</t>
  </si>
  <si>
    <t>-2065682881</t>
  </si>
  <si>
    <t>18</t>
  </si>
  <si>
    <t>721242805</t>
  </si>
  <si>
    <t>Demontáž lapače střešních splavenin do DN 150</t>
  </si>
  <si>
    <t>-1136789961</t>
  </si>
  <si>
    <t>19</t>
  </si>
  <si>
    <t>721300941</t>
  </si>
  <si>
    <t>Pročištění a zprovoznění dešťových vpustí vč. odtokového potrubí</t>
  </si>
  <si>
    <t>1494152335</t>
  </si>
  <si>
    <t>20</t>
  </si>
  <si>
    <t>877265271</t>
  </si>
  <si>
    <t>Montáž lapače střešních splavenin vč. dopojení</t>
  </si>
  <si>
    <t>1091737523</t>
  </si>
  <si>
    <t>M</t>
  </si>
  <si>
    <t>56231163</t>
  </si>
  <si>
    <t>lapač střešních splavenin se zápachovou klapkou a lapacím košem DN 125/110</t>
  </si>
  <si>
    <t>-2116910148</t>
  </si>
  <si>
    <t xml:space="preserve"> Ostatní konstrukce a práce-bourání</t>
  </si>
  <si>
    <t>22</t>
  </si>
  <si>
    <t>000000001.12</t>
  </si>
  <si>
    <t>Montáž orientačního a informačního systému dle Směrnice SŽDC č. 118 a grafického manuálu (označení umístění čekárny, dopravní kanceláře, směru odjezdu vlaků, WC aj.)</t>
  </si>
  <si>
    <t>kpl</t>
  </si>
  <si>
    <t>345985998</t>
  </si>
  <si>
    <t>Poznámka k položce:_x000D_
Poznámka k položce: 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</si>
  <si>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23</t>
  </si>
  <si>
    <t>000000003.1.1</t>
  </si>
  <si>
    <t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</t>
  </si>
  <si>
    <t>-914369610</t>
  </si>
  <si>
    <t>24</t>
  </si>
  <si>
    <t>000000004</t>
  </si>
  <si>
    <t>D+M doplňků fasády vč. povrchové úpravy - větrací mřížky, konzole, průvětrníky aj. vč. demontáže stávajících</t>
  </si>
  <si>
    <t>136892343</t>
  </si>
  <si>
    <t>25</t>
  </si>
  <si>
    <t>915331111.1</t>
  </si>
  <si>
    <t>Předformátované vodorovné dopravní značení čára šířky 50mm - hrana</t>
  </si>
  <si>
    <t>1950185115</t>
  </si>
  <si>
    <t>3*1,5"vstupy"</t>
  </si>
  <si>
    <t>26</t>
  </si>
  <si>
    <t>93694511</t>
  </si>
  <si>
    <t>Osazení smaltovaných plechových tabulek s číslem popisným</t>
  </si>
  <si>
    <t>1806868936</t>
  </si>
  <si>
    <t>27</t>
  </si>
  <si>
    <t>4041355R</t>
  </si>
  <si>
    <t>smaltovaná tabulka s číslem popisným</t>
  </si>
  <si>
    <t>-760158248</t>
  </si>
  <si>
    <t>28</t>
  </si>
  <si>
    <t>941111122</t>
  </si>
  <si>
    <t>Montáž lešení řadového trubkového lehkého s podlahami zatížení do 200 kg/m2 š do 1,2 m v do 25 m</t>
  </si>
  <si>
    <t>-1335704774</t>
  </si>
  <si>
    <t>29</t>
  </si>
  <si>
    <t>941111222</t>
  </si>
  <si>
    <t>Příplatek k lešení řadovému trubkovému lehkému s podlahami š 1,2 m v 25 m za první a ZKD den použití</t>
  </si>
  <si>
    <t>1105124565</t>
  </si>
  <si>
    <t>321,22*60 'Přepočtené koeficientem množství</t>
  </si>
  <si>
    <t>30</t>
  </si>
  <si>
    <t>941111822</t>
  </si>
  <si>
    <t>Demontáž lešení řadového trubkového lehkého s podlahami zatížení do 200 kg/m2 š do 1,2 m v do 25 m</t>
  </si>
  <si>
    <t>929455883</t>
  </si>
  <si>
    <t>31</t>
  </si>
  <si>
    <t>944511111</t>
  </si>
  <si>
    <t>Montáž ochranné sítě z textilie z umělých vláken</t>
  </si>
  <si>
    <t>-1228169925</t>
  </si>
  <si>
    <t>32</t>
  </si>
  <si>
    <t>944511211</t>
  </si>
  <si>
    <t>Příplatek k ochranné síti za první a ZKD den použití</t>
  </si>
  <si>
    <t>-1862575050</t>
  </si>
  <si>
    <t>33</t>
  </si>
  <si>
    <t>944511811</t>
  </si>
  <si>
    <t>Demontáž ochranné sítě z textilie z umělých vláken</t>
  </si>
  <si>
    <t>780555588</t>
  </si>
  <si>
    <t>34</t>
  </si>
  <si>
    <t>952901131</t>
  </si>
  <si>
    <t>Čištění budov omytí konstrukcí nebo prvků</t>
  </si>
  <si>
    <t>-1021559816</t>
  </si>
  <si>
    <t>35</t>
  </si>
  <si>
    <t>962081141</t>
  </si>
  <si>
    <t>Bourání zdiva příček nebo vybourání otvorů ze skleněných tvárnic, tl. do 150 mm</t>
  </si>
  <si>
    <t>-369088430</t>
  </si>
  <si>
    <t>1*0,25</t>
  </si>
  <si>
    <t>1*0,5</t>
  </si>
  <si>
    <t>36</t>
  </si>
  <si>
    <t>968062356</t>
  </si>
  <si>
    <t>Vybourání dřevěných rámů oken dvojitých včetně křídel pl do 4 m2</t>
  </si>
  <si>
    <t>675424111</t>
  </si>
  <si>
    <t>(1,2*2)*3</t>
  </si>
  <si>
    <t>(1*1,5)*2</t>
  </si>
  <si>
    <t>(1,2*2)*2</t>
  </si>
  <si>
    <t>(1*1,8)*1</t>
  </si>
  <si>
    <t>(1,2*2)*1</t>
  </si>
  <si>
    <t>(0,9*1,2)*2</t>
  </si>
  <si>
    <t>37</t>
  </si>
  <si>
    <t>968072456</t>
  </si>
  <si>
    <t>Vybourání kovových dveřních zárubní pl přes 2 m2 vč. křídel</t>
  </si>
  <si>
    <t>1751721388</t>
  </si>
  <si>
    <t>0,9*2*2</t>
  </si>
  <si>
    <t>38</t>
  </si>
  <si>
    <t>968082021</t>
  </si>
  <si>
    <t>Vybourání plastových rámů oken s křídly, dveřních zárubní, vrat dveřních zárubní, plochy do 2 m2</t>
  </si>
  <si>
    <t>-1306611738</t>
  </si>
  <si>
    <t>39</t>
  </si>
  <si>
    <t>978015391</t>
  </si>
  <si>
    <t>Otlučení vápenných nebo vápenocementových omítek vnějších ploch s vyškrabáním spar a s očištěním zdiva stupně členitosti 1 a 2, v rozsahu přes 80 do 100 %</t>
  </si>
  <si>
    <t>-1916770987</t>
  </si>
  <si>
    <t>40</t>
  </si>
  <si>
    <t>985221101</t>
  </si>
  <si>
    <t>Doplnění zdiva cihlami do aktivované malty</t>
  </si>
  <si>
    <t>m3</t>
  </si>
  <si>
    <t>-1712676478</t>
  </si>
  <si>
    <t>41</t>
  </si>
  <si>
    <t>596100090</t>
  </si>
  <si>
    <t>cihla pálená plná CP 29x14x6,5 cm P15</t>
  </si>
  <si>
    <t>tis kus</t>
  </si>
  <si>
    <t>-1258641623</t>
  </si>
  <si>
    <t>1*0,333 "Přepočtené koeficientem množství</t>
  </si>
  <si>
    <t>997</t>
  </si>
  <si>
    <t>Přesun sutě</t>
  </si>
  <si>
    <t>42</t>
  </si>
  <si>
    <t>997013.R</t>
  </si>
  <si>
    <t>Odvoz výzisku z železného šrotu na místo určené objednatelem do 20 km se složením. Hospodaření s vyzískaným materiálem (mimo odpad) bude prováděno v souladu se Směrnicí SŽDC č. 42 ze dne 7.1.2013."</t>
  </si>
  <si>
    <t>t</t>
  </si>
  <si>
    <t>-642856693</t>
  </si>
  <si>
    <t>Poznámka k položce:_x000D_
Dopravní náklady jsou zahrnuty v položkách přesunu, cena bude ouze za vytřídění a uložení</t>
  </si>
  <si>
    <t>43</t>
  </si>
  <si>
    <t>997013113</t>
  </si>
  <si>
    <t>Vnitrostaveništní doprava suti a vybouraných hmot pro budovy v do 12 m</t>
  </si>
  <si>
    <t>247304230</t>
  </si>
  <si>
    <t>44</t>
  </si>
  <si>
    <t>997013501</t>
  </si>
  <si>
    <t>Odvoz suti na skládku a vybouraných hmot nebo meziskládku do 1 km se složením</t>
  </si>
  <si>
    <t>541091735</t>
  </si>
  <si>
    <t>45</t>
  </si>
  <si>
    <t>997013509</t>
  </si>
  <si>
    <t>Příplatek k odvozu suti a vybouraných hmot na skládku ZKD 1 km přes 1 km</t>
  </si>
  <si>
    <t>-1574873447</t>
  </si>
  <si>
    <t>19,765*19 'Přepočtené koeficientem množství</t>
  </si>
  <si>
    <t>46</t>
  </si>
  <si>
    <t>997013631</t>
  </si>
  <si>
    <t>Poplatek za uložení stavebního odpadu na skládce (skládkovné) směsného stavebního a demoličního zatříděného do Katalogu odpadů pod kódem 17 09 04</t>
  </si>
  <si>
    <t>-825851881</t>
  </si>
  <si>
    <t>998</t>
  </si>
  <si>
    <t>Přesun hmot</t>
  </si>
  <si>
    <t>47</t>
  </si>
  <si>
    <t>998011002</t>
  </si>
  <si>
    <t>Přesun hmot pro budovy zděné v do 12 m</t>
  </si>
  <si>
    <t>-1700377187</t>
  </si>
  <si>
    <t>PSV</t>
  </si>
  <si>
    <t>Práce a dodávky PSV</t>
  </si>
  <si>
    <t>741</t>
  </si>
  <si>
    <t>48</t>
  </si>
  <si>
    <t>741-05.1</t>
  </si>
  <si>
    <t>Stavební přípomoce pro elektroinstalaci - drážky, průrazy, zapravení aj.</t>
  </si>
  <si>
    <t>-442551950</t>
  </si>
  <si>
    <t>742</t>
  </si>
  <si>
    <t>Elektroinstalace - slaboproud - příprava kamery</t>
  </si>
  <si>
    <t>49</t>
  </si>
  <si>
    <t>220450007</t>
  </si>
  <si>
    <t>Montáž datové skříně rack</t>
  </si>
  <si>
    <t>-611311129</t>
  </si>
  <si>
    <t>50</t>
  </si>
  <si>
    <t>3571311R</t>
  </si>
  <si>
    <t>datový rack 12U 600x400mm</t>
  </si>
  <si>
    <t>-927641871</t>
  </si>
  <si>
    <t>51</t>
  </si>
  <si>
    <t>742110503</t>
  </si>
  <si>
    <t>Montáž krabic pro slaboproud zapuštěných plastových odbočných univerzální s víčkem</t>
  </si>
  <si>
    <t>-1149478800</t>
  </si>
  <si>
    <t>52</t>
  </si>
  <si>
    <t>34571519</t>
  </si>
  <si>
    <t>krabice univerzální odbočná z PH s víčkem, D 73,5 mm x 43 mm</t>
  </si>
  <si>
    <t>-1394094898</t>
  </si>
  <si>
    <t>53</t>
  </si>
  <si>
    <t>743111315R</t>
  </si>
  <si>
    <t>Montáž protrubkování pro datové rozvody</t>
  </si>
  <si>
    <t>22802029</t>
  </si>
  <si>
    <t>Poznámka k položce:_x000D_
Poznámka k položce: 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  Předpoklad 8x kamera na fasádu objektu (rohy) + 1x v čekárně</t>
  </si>
  <si>
    <t>54</t>
  </si>
  <si>
    <t>345713510</t>
  </si>
  <si>
    <t>trubka elektroinstalační ohebná Kopoflex</t>
  </si>
  <si>
    <t>-1263545471</t>
  </si>
  <si>
    <t>150*1,1 "Přepočtené koeficientem množství</t>
  </si>
  <si>
    <t>55</t>
  </si>
  <si>
    <t>744422110</t>
  </si>
  <si>
    <t>Montáž kabelu UTP</t>
  </si>
  <si>
    <t>-86763373</t>
  </si>
  <si>
    <t>56</t>
  </si>
  <si>
    <t>341210100</t>
  </si>
  <si>
    <t>UTP Belden 1583ENH, C5E, 100MHz, 4pár, bezhalogenový</t>
  </si>
  <si>
    <t>-1166021582</t>
  </si>
  <si>
    <t>400*1,1 "Přepočtené koeficientem množství</t>
  </si>
  <si>
    <t>748</t>
  </si>
  <si>
    <t>Elektromontáže - osvětlovací zařízení a svítidla</t>
  </si>
  <si>
    <t>57</t>
  </si>
  <si>
    <t>21020200R-D</t>
  </si>
  <si>
    <t>Demontáž světelného piktogramu "Kralupy nad Vltavou předměstí"</t>
  </si>
  <si>
    <t>1501050511</t>
  </si>
  <si>
    <t>58</t>
  </si>
  <si>
    <t>2102030R0</t>
  </si>
  <si>
    <t>Informační systém - montáž prosvětleného piktogramu "Kralupy nad Vltavou předměstí" uchycený na stěnu</t>
  </si>
  <si>
    <t>-728458809</t>
  </si>
  <si>
    <t>Poznámka k položce:_x000D_
Poznámka k položce: 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</si>
  <si>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764</t>
  </si>
  <si>
    <t>Konstrukce klempířské</t>
  </si>
  <si>
    <t>59</t>
  </si>
  <si>
    <t>764002851</t>
  </si>
  <si>
    <t>Demontáž oplechování parapetů do suti</t>
  </si>
  <si>
    <t>-1664940131</t>
  </si>
  <si>
    <t>Poznámka k položce:_x000D_
Poznámka k položce: Jedná se o orientační vnější rozměry otvoru, před realizací nutné přesné zaměření každého okna.</t>
  </si>
  <si>
    <t>(1,2*6)+(0,9*2)+(1*7)</t>
  </si>
  <si>
    <t>60</t>
  </si>
  <si>
    <t>764004861</t>
  </si>
  <si>
    <t>Demontáž svodu do suti</t>
  </si>
  <si>
    <t>-2091466137</t>
  </si>
  <si>
    <t>4*6</t>
  </si>
  <si>
    <t>61</t>
  </si>
  <si>
    <t>764216604</t>
  </si>
  <si>
    <t>Oplechování rovných parapetů mechanicky kotvené z Pz s povrchovou úpravou rš 330 mm vč. přípravy a opravy podkladu</t>
  </si>
  <si>
    <t>-1193754723</t>
  </si>
  <si>
    <t>62</t>
  </si>
  <si>
    <t>764518622</t>
  </si>
  <si>
    <t>Svod z pozinkovaného plechu s upraveným povrchem včetně objímek, kolen a odskoků kruhový, průměru 100 mm</t>
  </si>
  <si>
    <t>405303144</t>
  </si>
  <si>
    <t>63</t>
  </si>
  <si>
    <t>998764202</t>
  </si>
  <si>
    <t>Přesun hmot procentní pro konstrukce klempířské v objektech v do 12 m</t>
  </si>
  <si>
    <t>%</t>
  </si>
  <si>
    <t>-804562164</t>
  </si>
  <si>
    <t>765</t>
  </si>
  <si>
    <t>Krytina skládaná</t>
  </si>
  <si>
    <t>64</t>
  </si>
  <si>
    <t>765131851</t>
  </si>
  <si>
    <t>Demontáž vláknocementové krytiny vlnité sklonu do 30° do suti</t>
  </si>
  <si>
    <t>-715013908</t>
  </si>
  <si>
    <t>2,5*5</t>
  </si>
  <si>
    <t>65</t>
  </si>
  <si>
    <t>998765202</t>
  </si>
  <si>
    <t>Přesun hmot pro krytiny skládané stanovený procentní sazbou (%) z ceny vodorovná dopravní vzdálenost do 50 m v objektech výšky přes 6 do 12 m</t>
  </si>
  <si>
    <t>1737811582</t>
  </si>
  <si>
    <t>766</t>
  </si>
  <si>
    <t>Konstrukce truhlářské</t>
  </si>
  <si>
    <t>66</t>
  </si>
  <si>
    <t>766441811</t>
  </si>
  <si>
    <t>Demontáž parapetních desek dřevěných, laminovaných šířky do 30 cm</t>
  </si>
  <si>
    <t>-1542087243</t>
  </si>
  <si>
    <t>67</t>
  </si>
  <si>
    <t>766622132</t>
  </si>
  <si>
    <t>Montáž oken plastových včetně montáže rámu plochy přes 1 m2 otevíravých do zdiva, výšky přes 1,5 do 2,5 m</t>
  </si>
  <si>
    <t>-1617310354</t>
  </si>
  <si>
    <t>68</t>
  </si>
  <si>
    <t>61140053.0</t>
  </si>
  <si>
    <t>okno plastové otevíravé/sklopné dvojsklo přes plochu 1m2 v 1,5-2,5m</t>
  </si>
  <si>
    <t>1910627360</t>
  </si>
  <si>
    <t>69</t>
  </si>
  <si>
    <t>61140053.1</t>
  </si>
  <si>
    <t>okno plastové 2křídlové s fixním nadsvětlíkem 120x200 cm O/OS, barva - imitace dřeva v oboustranném dekoru, celoobvodové kování ROTO NT - izolační dvojsklo, zasklení 4-16-4, Uw max 1,2 W/m2.K</t>
  </si>
  <si>
    <t>1082916982</t>
  </si>
  <si>
    <t>Poznámka k položce:_x000D_
Poznámka k položce: Jedná se o orientační vnější rozměry otvoru! Před zadáním do výroby je nutné zaměření každého otvoru. Pozor - změna typu oken, nutno přizpůsobit dle situace po vybourání původních dvojitých špaletových oken!  Zachovat členění dle stávajících oken.</t>
  </si>
  <si>
    <t>3+2+1</t>
  </si>
  <si>
    <t>70</t>
  </si>
  <si>
    <t>61140053.2</t>
  </si>
  <si>
    <t>okno plastové 2křídlové s fixním nadsvětlíkem 100x180 cm O/OS, barva - imitace dřeva v oboustranném dekoru, celoobvodové kování ROTO NT - izolační dvojsklo, zasklení 4-16-4, Uw max 1,2 W/m2.K</t>
  </si>
  <si>
    <t>-2077766346</t>
  </si>
  <si>
    <t>71</t>
  </si>
  <si>
    <t>61140053.3</t>
  </si>
  <si>
    <t>okno plastové 2křídlové 100x150 cm O/OS, barva - imitace dřeva v oboustranném dekoru, celoobvodové kování ROTO NT - izolační dvojsklo, zasklení 4-16-4, Uw max 1,2 W/m2.K</t>
  </si>
  <si>
    <t>-491702749</t>
  </si>
  <si>
    <t>72</t>
  </si>
  <si>
    <t>61140053.4</t>
  </si>
  <si>
    <t>okno plastové 2křídlové 90x120 cm O/OS, barva - imitace dřeva v oboustranném dekoru, celoobvodové kování ROTO NT - izolační dvojsklo, zasklení 4-16-4, Uw max 1,2 W/m2.K</t>
  </si>
  <si>
    <t>1496262393</t>
  </si>
  <si>
    <t>73</t>
  </si>
  <si>
    <t>766660411</t>
  </si>
  <si>
    <t>Montáž dveřních křídel dřevěných nebo plastových vchodových dveří včetně rámu do zdiva jednokřídlových bez nadsvětlíku</t>
  </si>
  <si>
    <t>730191191</t>
  </si>
  <si>
    <t>74</t>
  </si>
  <si>
    <t>553413400.1</t>
  </si>
  <si>
    <t>dveře plastové vchodové bezpečnostní 1křídlové plné otevíravé 100x210 cm, kování bezp. celoobvodové vícebodové, oboustranný dekor dřeva vč. zámku a rámu</t>
  </si>
  <si>
    <t>2281195</t>
  </si>
  <si>
    <t>Poznámka k položce:_x000D_
Poznámka k položce: Jedná se o orientační vnější rozměry otvoru, před realizací nutné přesné zaměření!  Dveře budou dodány s dodatečným vyztužením ocelovými výztuhami a zpevněním rohů. Výplň HPL z vyztužené lisované syntetické pryskyřice nepodléhající tepelné roztažnosti. Vícebodové bezpečnostní kování.  Pozor - změna typu dveří, nutno přizpůsobit dle situace po vybourání původních dvojitých dveří!  Zachovat členění dle stávajících dveří.</t>
  </si>
  <si>
    <t>75</t>
  </si>
  <si>
    <t>766660421</t>
  </si>
  <si>
    <t>Montáž dveřních křídel dřevěných nebo plastových vchodových dveří včetně rámu do zdiva jednokřídlových s nadsvětlíkem</t>
  </si>
  <si>
    <t>736710996</t>
  </si>
  <si>
    <t>76</t>
  </si>
  <si>
    <t>553413400.2</t>
  </si>
  <si>
    <t>dveře plastové vchodové bezpečnostní 1křídlové 1/3 sklo, s proskleným fixním nadsvětlíkem (bezp. zaskleníplné otevíravé 100x280 cm, kování bezp. celoobvodové vícebodové, oboustranný dekor dřeva vč. zámku a rámu</t>
  </si>
  <si>
    <t>699345600</t>
  </si>
  <si>
    <t>77</t>
  </si>
  <si>
    <t>766694113</t>
  </si>
  <si>
    <t>Montáž parapetních desek dřevěných, laminovaných šířky do 30 cm délky do 2,6 m</t>
  </si>
  <si>
    <t>-344100621</t>
  </si>
  <si>
    <t>(6+2+7)</t>
  </si>
  <si>
    <t>78</t>
  </si>
  <si>
    <t>611444020</t>
  </si>
  <si>
    <t>parapet plastový vnitřní - Deceuninck komůrkový - šíře dle aktuální situace po osazení nových oken</t>
  </si>
  <si>
    <t>367016907</t>
  </si>
  <si>
    <t>Poznámka k položce:_x000D_
Poznámka k položce: Jedná se o orientační vnější rozměry otvoru, před realizací nutné přesné zaměření.</t>
  </si>
  <si>
    <t>79</t>
  </si>
  <si>
    <t>611444150</t>
  </si>
  <si>
    <t>koncovka k parapetu plastovému vnitřnímu 1 pár</t>
  </si>
  <si>
    <t>-234186162</t>
  </si>
  <si>
    <t>80</t>
  </si>
  <si>
    <t>998766202</t>
  </si>
  <si>
    <t>Přesun hmot procentní pro konstrukce truhlářské v objektech v do 12 m</t>
  </si>
  <si>
    <t>-674335928</t>
  </si>
  <si>
    <t>767</t>
  </si>
  <si>
    <t>Konstrukce zámečnické</t>
  </si>
  <si>
    <t>81</t>
  </si>
  <si>
    <t>7675399</t>
  </si>
  <si>
    <t>Nové čistící zóny vč. přípravy podkladu, rámu a rohoží</t>
  </si>
  <si>
    <t>324638172</t>
  </si>
  <si>
    <t>3*1,2*0,6</t>
  </si>
  <si>
    <t>82</t>
  </si>
  <si>
    <t>767610115</t>
  </si>
  <si>
    <t>Montáž oken jednoduchých pevných do zdiva plochy do 0,6 m2</t>
  </si>
  <si>
    <t>-1333566777</t>
  </si>
  <si>
    <t>(0,4*0,6)*5</t>
  </si>
  <si>
    <t>83</t>
  </si>
  <si>
    <t>767-06</t>
  </si>
  <si>
    <t>půdní okno, ocelový rám, výplň mřížka z tahokovu vč povrchové úpravy žárovým zinkováním, kompletní konstrukce včetně kotvení, 40x60 cm</t>
  </si>
  <si>
    <t>-1024915585</t>
  </si>
  <si>
    <t>Poznámka k položce:_x000D_
Poznámka k položce: orientační rozměry 60/40cm</t>
  </si>
  <si>
    <t>84</t>
  </si>
  <si>
    <t>767-07</t>
  </si>
  <si>
    <t>sklepní okno, ocelový rám, výplň mřížka z tahokovu vč povrchové úpravy žárovým zinkováním, kompletní konstrukce včetně kotvení, 40x60 cm</t>
  </si>
  <si>
    <t>1357344535</t>
  </si>
  <si>
    <t>85</t>
  </si>
  <si>
    <t>767641110</t>
  </si>
  <si>
    <t>Montáž dokončení okování dveří otvíravých jednokřídlových</t>
  </si>
  <si>
    <t>-1007334013</t>
  </si>
  <si>
    <t>86</t>
  </si>
  <si>
    <t>549146300</t>
  </si>
  <si>
    <t>kování bezpečnostní včetně štítu Golem nerez-  klika-klika</t>
  </si>
  <si>
    <t>-2145199823</t>
  </si>
  <si>
    <t>Poznámka k položce:_x000D_
Poznámka k položce: provedení dle upřesnění zástupce investora na místě u konkrétních dveří</t>
  </si>
  <si>
    <t>87</t>
  </si>
  <si>
    <t>549641500</t>
  </si>
  <si>
    <t>vložka zámková cylindrická oboustranná bezpečnostní FAB DYNAMIC + 4 klíče</t>
  </si>
  <si>
    <t>-1303090698</t>
  </si>
  <si>
    <t>88</t>
  </si>
  <si>
    <t>767649191</t>
  </si>
  <si>
    <t>Montáž dveří - samozavírače hydraulického</t>
  </si>
  <si>
    <t>-1235406350</t>
  </si>
  <si>
    <t>89</t>
  </si>
  <si>
    <t>549172500</t>
  </si>
  <si>
    <t>samozavírač dveří hydraulický</t>
  </si>
  <si>
    <t>677678356</t>
  </si>
  <si>
    <t>90</t>
  </si>
  <si>
    <t>767661811</t>
  </si>
  <si>
    <t>Demontáž mříží pevných nebo otevíravých</t>
  </si>
  <si>
    <t>-1709566082</t>
  </si>
  <si>
    <t>(1,1*2,3)*1</t>
  </si>
  <si>
    <t>(1,2*2,8)*1</t>
  </si>
  <si>
    <t>(1,2*2)</t>
  </si>
  <si>
    <t>91</t>
  </si>
  <si>
    <t>767662120</t>
  </si>
  <si>
    <t>Montáž mříží pevných, připevněných svařováním</t>
  </si>
  <si>
    <t>-1272871308</t>
  </si>
  <si>
    <t>92</t>
  </si>
  <si>
    <t>55242000</t>
  </si>
  <si>
    <t>mříž bezpečnostní okenní, povrchová úprava Pz</t>
  </si>
  <si>
    <t>-488800298</t>
  </si>
  <si>
    <t>93</t>
  </si>
  <si>
    <t>767662210.1</t>
  </si>
  <si>
    <t>Montáž mříží otvíravých</t>
  </si>
  <si>
    <t>2032471429</t>
  </si>
  <si>
    <t>94</t>
  </si>
  <si>
    <t>552420001</t>
  </si>
  <si>
    <t>mříž bezpečnostní dveřní, povrchová úprava Pz</t>
  </si>
  <si>
    <t>-489871621</t>
  </si>
  <si>
    <t>95</t>
  </si>
  <si>
    <t>767893112</t>
  </si>
  <si>
    <t>Montáž stříšek nad venkovními vstupy z kovových profilů kotvených k nosné konstrukci pomocí závěsů, výplň z umělých hmot rovných šířky přes 1,50 do 2,00 m</t>
  </si>
  <si>
    <t>-1079679958</t>
  </si>
  <si>
    <t>96</t>
  </si>
  <si>
    <t>28319019R</t>
  </si>
  <si>
    <t>Vchodová stříška rovná, kotvená pomocí konzol, hliníkový rám, výplň dutinkový polykarbonát 1200x850mm</t>
  </si>
  <si>
    <t>-1602809512</t>
  </si>
  <si>
    <t>97</t>
  </si>
  <si>
    <t>28319029</t>
  </si>
  <si>
    <t>Kotvící sada pro vchodové stříšky, 1x chemická kotva 300ml, 4x závitová tyč M8 - délka 160mm, 4x plastové sítko, 2x mixér</t>
  </si>
  <si>
    <t>balení</t>
  </si>
  <si>
    <t>-1776482508</t>
  </si>
  <si>
    <t>98</t>
  </si>
  <si>
    <t>767995113.1</t>
  </si>
  <si>
    <t xml:space="preserve">Montáž cedule s označením zastávky "Kralupy nad Vltavou předměstí" </t>
  </si>
  <si>
    <t>-629802415</t>
  </si>
  <si>
    <t>Poznámka k položce:_x000D_
Jedná se pouze o práce spojené s ukotvením a montáží orientačního a informačního systému včetně pomocných konstrukcí. Samotná dodávka tabulí bude realizována z rámcové smlouvy objednatele u centrálního dodavatele informačních a orientačních tabulí.</t>
  </si>
  <si>
    <t>99</t>
  </si>
  <si>
    <t>767996801</t>
  </si>
  <si>
    <t>Demontáž atypických zámečnických konstrukcí rozebráním hmotnosti jednotlivých dílů do 50 kg</t>
  </si>
  <si>
    <t>kg</t>
  </si>
  <si>
    <t>-571956950</t>
  </si>
  <si>
    <t>100</t>
  </si>
  <si>
    <t>767996801.1</t>
  </si>
  <si>
    <t>Demontáž cedule s označením zastávky</t>
  </si>
  <si>
    <t>-598772265</t>
  </si>
  <si>
    <t>101</t>
  </si>
  <si>
    <t>998767202</t>
  </si>
  <si>
    <t>Přesun hmot pro zámečnické konstrukce stanovený procentní sazbou (%) z ceny vodorovná dopravní vzdálenost do 50 m v objektech výšky přes 6 do 12 m</t>
  </si>
  <si>
    <t>2122467476</t>
  </si>
  <si>
    <t>782</t>
  </si>
  <si>
    <t>Dokončovací práce - obklady z kamene</t>
  </si>
  <si>
    <t>102</t>
  </si>
  <si>
    <t>782112111</t>
  </si>
  <si>
    <t>Montáž obkladu stěn z pravoúhlých desek z měkkého kamene do lepidla tl do 25 mm</t>
  </si>
  <si>
    <t>1458590870</t>
  </si>
  <si>
    <t>103</t>
  </si>
  <si>
    <t>595212301</t>
  </si>
  <si>
    <t>betonový obklad Stegu Roma 1 - desert 285x160mm</t>
  </si>
  <si>
    <t>612437260</t>
  </si>
  <si>
    <t>26,1*1,1 'Přepočtené koeficientem množství</t>
  </si>
  <si>
    <t>104</t>
  </si>
  <si>
    <t>782991111</t>
  </si>
  <si>
    <t>Penetrace podkladu obkladu z kamene</t>
  </si>
  <si>
    <t>28346776</t>
  </si>
  <si>
    <t>105</t>
  </si>
  <si>
    <t>782991422</t>
  </si>
  <si>
    <t>Základní čištění nových kamenných obkladů včetně dvouvrstvého impregnačního nátěru</t>
  </si>
  <si>
    <t>1240807262</t>
  </si>
  <si>
    <t>106</t>
  </si>
  <si>
    <t>998782202</t>
  </si>
  <si>
    <t>Přesun hmot procentní pro obklady kamenné v objektech v do 12 m</t>
  </si>
  <si>
    <t>919946373</t>
  </si>
  <si>
    <t>786</t>
  </si>
  <si>
    <t>Dokončovací práce - čalounické úpravy</t>
  </si>
  <si>
    <t>107</t>
  </si>
  <si>
    <t>786624121</t>
  </si>
  <si>
    <t>Montáž zastiňujících žaluzií lamelových do oken zdvojených otevíravých, sklápěcích nebo vyklápěcích kovových</t>
  </si>
  <si>
    <t>1016178458</t>
  </si>
  <si>
    <t>108</t>
  </si>
  <si>
    <t>55346200</t>
  </si>
  <si>
    <t>žaluzie horizontální interiérové</t>
  </si>
  <si>
    <t>2139903678</t>
  </si>
  <si>
    <t>109</t>
  </si>
  <si>
    <t>998786202</t>
  </si>
  <si>
    <t>Přesun hmot pro čalounické úpravy stanovený procentní sazbou (%) z ceny vodorovná dopravní vzdálenost do 50 m v objektech výšky přes 6 do 12 m</t>
  </si>
  <si>
    <t>-460785005</t>
  </si>
  <si>
    <t>22-M</t>
  </si>
  <si>
    <t>Montáže oznam. a zabezp. zařízení</t>
  </si>
  <si>
    <t>110</t>
  </si>
  <si>
    <t>220320021</t>
  </si>
  <si>
    <t>Montáž hodin venkovních</t>
  </si>
  <si>
    <t>556077002</t>
  </si>
  <si>
    <t>111</t>
  </si>
  <si>
    <t>3944525R2</t>
  </si>
  <si>
    <t>Čtvercové venkovní hodiny analogové dvoustranné na stěnu s boční konzolou METROLINE typ  242.A.60.D.B.C11.LLX</t>
  </si>
  <si>
    <t>256</t>
  </si>
  <si>
    <t>1438218104</t>
  </si>
  <si>
    <t>112</t>
  </si>
  <si>
    <t>220320021-D</t>
  </si>
  <si>
    <t>Demontáž hodin</t>
  </si>
  <si>
    <t>-1204639347</t>
  </si>
  <si>
    <t>113</t>
  </si>
  <si>
    <t>220370101</t>
  </si>
  <si>
    <t>Funkční dodavatelské přezkoušení železničního rozhlasového zařízení reproduktoru</t>
  </si>
  <si>
    <t>-500496108</t>
  </si>
  <si>
    <t>114</t>
  </si>
  <si>
    <t>220370440</t>
  </si>
  <si>
    <t>Montáž reproduktoru vč. konzoly</t>
  </si>
  <si>
    <t>778902192</t>
  </si>
  <si>
    <t>Poznámka k položce:_x000D_
Poznámka k položce: Práce na těchto zařízeních je nutné koordinovat se správcem těchto zařízení - správou sdělovací a zabezpečovací techniky SSZT!</t>
  </si>
  <si>
    <t>115</t>
  </si>
  <si>
    <t>22-M-000</t>
  </si>
  <si>
    <t>reproduktor DEXON SC20AH vč. konzoly kompletní</t>
  </si>
  <si>
    <t>-1780166902</t>
  </si>
  <si>
    <t>116</t>
  </si>
  <si>
    <t>220370440-D.1</t>
  </si>
  <si>
    <t>Demontáž reproduktoru vč. konzoly</t>
  </si>
  <si>
    <t>262137976</t>
  </si>
  <si>
    <t>117</t>
  </si>
  <si>
    <t>22037044R2</t>
  </si>
  <si>
    <t>Zapravení a výměna stávajícího vedení oznamovacích a slaboproudých zařízení na fasádě</t>
  </si>
  <si>
    <t>1984997472</t>
  </si>
  <si>
    <t>Poznámka k položce:_x000D_
Poznámka k položce: 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  Práce na těchto zařízeních je nutné koordinovat se správcem těchto zařízení - správou sdělovací a zabezpečovací techniky SSZT!</t>
  </si>
  <si>
    <t>SO.02 - Oprava střechy</t>
  </si>
  <si>
    <t>OST - Poznámky</t>
  </si>
  <si>
    <t xml:space="preserve">    9 - Ostatní konstrukce a práce-bourání</t>
  </si>
  <si>
    <t xml:space="preserve">    997 -  Přesun sutě</t>
  </si>
  <si>
    <t xml:space="preserve">    742 -  Elektroinstalace</t>
  </si>
  <si>
    <t xml:space="preserve">    762 - Konstrukce tesařské</t>
  </si>
  <si>
    <t xml:space="preserve">    783 -  Dokončovací práce</t>
  </si>
  <si>
    <t>OST</t>
  </si>
  <si>
    <t>Poznámky</t>
  </si>
  <si>
    <t>000000002</t>
  </si>
  <si>
    <t>262144</t>
  </si>
  <si>
    <t>-1986167983</t>
  </si>
  <si>
    <t>Poznámka k položce:_x000D_
Poznámka k položce: Zadání je zpracováno v rozsahu a podrobnosti zadávací dokumentace v rozsahu omezeném technickou zprávou.  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  Pokud nejsou uvedeny montážní práce samostatně, je montáž součástí jednotkových cen!</t>
  </si>
  <si>
    <t>31638111R</t>
  </si>
  <si>
    <t>Zabezpečení komínových těles po odbourání nadstřešní části v prostoru půdy</t>
  </si>
  <si>
    <t>460364401</t>
  </si>
  <si>
    <t>Ostatní konstrukce a práce-bourání</t>
  </si>
  <si>
    <t>D+M doplňků střechy vč. povrchové úpravy - konzole, antény, průchodky, držáky aj. vč. demontáže stávajících</t>
  </si>
  <si>
    <t>-949334105</t>
  </si>
  <si>
    <t>952903001.2.1</t>
  </si>
  <si>
    <t>Vyčištění půdy a vyklizení velkoobjemové včetně rozřezání stávajících dřevěných kójí, odvozu a likvidace odpadu</t>
  </si>
  <si>
    <t>725083980</t>
  </si>
  <si>
    <t>962032631</t>
  </si>
  <si>
    <t>Bourání zdiva komínového nad střechou z cihel na MV nebo MVC</t>
  </si>
  <si>
    <t>-1922441332</t>
  </si>
  <si>
    <t>0,45*0,45*3</t>
  </si>
  <si>
    <t>976047231</t>
  </si>
  <si>
    <t>Vybourání betonových nebo ŽB krycích desek</t>
  </si>
  <si>
    <t>1562245452</t>
  </si>
  <si>
    <t>(0,45*0,45)*2</t>
  </si>
  <si>
    <t>(0,45*1,5)*3</t>
  </si>
  <si>
    <t xml:space="preserve"> Přesun sutě</t>
  </si>
  <si>
    <t>-384901527</t>
  </si>
  <si>
    <t>579003548</t>
  </si>
  <si>
    <t>-719121739</t>
  </si>
  <si>
    <t>99701350R</t>
  </si>
  <si>
    <t>Odvoz výzisku z železného šrotu na místo určené objednatelem do 20 km se složením</t>
  </si>
  <si>
    <t>-1128417482</t>
  </si>
  <si>
    <t>Poznámka k položce:_x000D_
Poznámka k položce: Železný šrot bude odvezen a složen dle pokynů zástupce investora do sběrného místa.   Samotný železný šrot je majetkem investora.   Hospodaření s vyzískaným materiálem (mimo odpad) bude prováděno v souladu se Směrnicí SŽDC č. 42 ze dne 7.1.2013.</t>
  </si>
  <si>
    <t>997013803</t>
  </si>
  <si>
    <t>Poplatek za uložení stavebního odpadu z keramických materiálů na skládce (skládkovné)</t>
  </si>
  <si>
    <t>1915713515</t>
  </si>
  <si>
    <t>997013811</t>
  </si>
  <si>
    <t>Poplatek za uložení stavebního dřevěného odpadu na skládce (skládkovné)</t>
  </si>
  <si>
    <t>742095044</t>
  </si>
  <si>
    <t>997013831</t>
  </si>
  <si>
    <t>Poplatek za uložení stavebního směsného odpadu na skládce (skládkovné)</t>
  </si>
  <si>
    <t>1488904583</t>
  </si>
  <si>
    <t>23,338</t>
  </si>
  <si>
    <t>-19,985</t>
  </si>
  <si>
    <t>-2,912</t>
  </si>
  <si>
    <t>-1907226689</t>
  </si>
  <si>
    <t xml:space="preserve"> Elektroinstalace</t>
  </si>
  <si>
    <t>742420021</t>
  </si>
  <si>
    <t>Montáž společné televizní antény antenního stožáru včetně upevňovacího materiálu</t>
  </si>
  <si>
    <t>-372869828</t>
  </si>
  <si>
    <t>31674068R</t>
  </si>
  <si>
    <t>stožár anténní Pz v 3m</t>
  </si>
  <si>
    <t>-1391897716</t>
  </si>
  <si>
    <t>762</t>
  </si>
  <si>
    <t>Konstrukce tesařské</t>
  </si>
  <si>
    <t>762081351</t>
  </si>
  <si>
    <t>Vyrovnání a příprava st. krovů pro novou krytinu</t>
  </si>
  <si>
    <t>1221253556</t>
  </si>
  <si>
    <t>(6*4)*6</t>
  </si>
  <si>
    <t>(14*2)*4,6</t>
  </si>
  <si>
    <t>762083122</t>
  </si>
  <si>
    <t>Impregnace řeziva proti dřevokaznému hmyzu, houbám a plísním máčením třída ohrožení 3 a 4</t>
  </si>
  <si>
    <t>-48731608</t>
  </si>
  <si>
    <t>5,042</t>
  </si>
  <si>
    <t>74*0,025</t>
  </si>
  <si>
    <t>85,1*0,025</t>
  </si>
  <si>
    <t>4,584</t>
  </si>
  <si>
    <t>2,355</t>
  </si>
  <si>
    <t>0,721</t>
  </si>
  <si>
    <t>76233213R</t>
  </si>
  <si>
    <t>Výměna poškozených nosných částí krovů včetně profilace dle stávajícího vzhledu</t>
  </si>
  <si>
    <t>2119358265</t>
  </si>
  <si>
    <t>272,8*0,3 'Přepočtené koeficientem množství</t>
  </si>
  <si>
    <t>762341210</t>
  </si>
  <si>
    <t>Montáž bednění střech rovných a šikmých sklonu do 60° z hrubých prken na sraz</t>
  </si>
  <si>
    <t>2038555718</t>
  </si>
  <si>
    <t>257,36</t>
  </si>
  <si>
    <t>-74</t>
  </si>
  <si>
    <t>60515111</t>
  </si>
  <si>
    <t>řezivo jehličnaté boční prkno jakost I.-II. 2-3cm</t>
  </si>
  <si>
    <t>1310775068</t>
  </si>
  <si>
    <t>183,36*0,025</t>
  </si>
  <si>
    <t>4,584*1,1 'Přepočtené koeficientem množství</t>
  </si>
  <si>
    <t>762341260</t>
  </si>
  <si>
    <t>Montáž bednění střech rovných a šikmých sklonu do 60° z palubek</t>
  </si>
  <si>
    <t>-173535083</t>
  </si>
  <si>
    <t>(6*1)*4</t>
  </si>
  <si>
    <t>(5,4*1)*4</t>
  </si>
  <si>
    <t>(4,6*1)*4</t>
  </si>
  <si>
    <t>(2,5*1)*4</t>
  </si>
  <si>
    <t>61191184</t>
  </si>
  <si>
    <t>palubky SM 25x146mm A/B</t>
  </si>
  <si>
    <t>1909405178</t>
  </si>
  <si>
    <t>74*1,15 'Přepočtené koeficientem množství</t>
  </si>
  <si>
    <t>762341650</t>
  </si>
  <si>
    <t>Bednění a laťování montáž bednění štítových okapových říms, krajnic, závětrných prken a žaluzií ve spádu nebo rovnoběžně s okapem z prken hoblovaných</t>
  </si>
  <si>
    <t>27741361</t>
  </si>
  <si>
    <t>257,36-74</t>
  </si>
  <si>
    <t>605151210</t>
  </si>
  <si>
    <t>řezivo jehličnaté boční prkno hoblované a profilované dle stávajícího vzhledu jakost I.-II. tl. 4 - 6 cm</t>
  </si>
  <si>
    <t>1416431923</t>
  </si>
  <si>
    <t>762341811</t>
  </si>
  <si>
    <t>Demontáž bednění střech z prken</t>
  </si>
  <si>
    <t>-325261512</t>
  </si>
  <si>
    <t>762342214</t>
  </si>
  <si>
    <t>Montáž laťování na střechách jednoduchých sklonu do 60° osové vzdálenosti do 360 mm</t>
  </si>
  <si>
    <t>479305705</t>
  </si>
  <si>
    <t>605141140</t>
  </si>
  <si>
    <t>řezivo jehličnaté,střešní latě impregnované dl 4 - 5 m</t>
  </si>
  <si>
    <t>-641025537</t>
  </si>
  <si>
    <t>((0,04*0,06)*17,3*18)*2</t>
  </si>
  <si>
    <t>((0,04*0,06)*12,8*14)*2</t>
  </si>
  <si>
    <t>762342441</t>
  </si>
  <si>
    <t>Montáž lišt trojúhelníkových nebo kontralatí na střechách sklonu do 60°</t>
  </si>
  <si>
    <t>1777381409</t>
  </si>
  <si>
    <t>-1664124849</t>
  </si>
  <si>
    <t>272,8*0,04*0,06</t>
  </si>
  <si>
    <t>0,655*1,1 'Přepočtené koeficientem množství</t>
  </si>
  <si>
    <t>762342811</t>
  </si>
  <si>
    <t>Demontáž bednění a laťování laťování střech sklonu do 60° se všemi nadstřešními konstrukcemi, z latí průřezové plochy do 25 cm2 při osové vzdálenosti do 0,22 m</t>
  </si>
  <si>
    <t>-1611211205</t>
  </si>
  <si>
    <t>762395000</t>
  </si>
  <si>
    <t>Spojovací prostředky pro montáž krovu, bednění, laťování, světlíky, klíny</t>
  </si>
  <si>
    <t>1248848011</t>
  </si>
  <si>
    <t>998762202</t>
  </si>
  <si>
    <t>Přesun hmot procentní pro kce tesařské v objektech v do 12 m</t>
  </si>
  <si>
    <t>-937260287</t>
  </si>
  <si>
    <t>764001891</t>
  </si>
  <si>
    <t>Demontáž úžlabí do suti</t>
  </si>
  <si>
    <t>-623448203</t>
  </si>
  <si>
    <t>764002801</t>
  </si>
  <si>
    <t>Demontáž závětrné lišty do suti</t>
  </si>
  <si>
    <t>1625269875</t>
  </si>
  <si>
    <t>764002812</t>
  </si>
  <si>
    <t>Demontáž okapového plechu do suti v krytině skládané</t>
  </si>
  <si>
    <t>116959011</t>
  </si>
  <si>
    <t>764002821</t>
  </si>
  <si>
    <t>Demontáž střešního výlezu do suti</t>
  </si>
  <si>
    <t>-857163254</t>
  </si>
  <si>
    <t>764002881</t>
  </si>
  <si>
    <t>Demontáž lemování střešních prostupů do suti</t>
  </si>
  <si>
    <t>1573766076</t>
  </si>
  <si>
    <t>1,2*5</t>
  </si>
  <si>
    <t>764003801</t>
  </si>
  <si>
    <t>Demontáž lemování trub, konzol, držáků, ventilačních nástavců a jiných kusových prvků do suti</t>
  </si>
  <si>
    <t>991414519</t>
  </si>
  <si>
    <t>764004801</t>
  </si>
  <si>
    <t>Demontáž podokapního žlabu do suti</t>
  </si>
  <si>
    <t>1097918752</t>
  </si>
  <si>
    <t>76411165R</t>
  </si>
  <si>
    <t>Krytina střechy rovné z taškových tabulí z Pz plechu s povrchovou úpravou (poplastovaný plech) sklonu do 60°</t>
  </si>
  <si>
    <t>153477553</t>
  </si>
  <si>
    <t>Poznámka k položce:_x000D_
Poznámka k položce: Tl. plechu 0,6 mm -  varianta STRONG odolná proti prošlápnutí a krupobití, povrchová úprava ELITE, Předpokládaná barva 088 břidlicově šedá matná, kód barvy BRSE, NCS S 7005-B20G, RAL 7016, struktura jemně strukturovaná.  Barva bude finálně odsouhlasena na základě předložení vzorníku zástupcem ivestora na místě!</t>
  </si>
  <si>
    <t>(6*5,4)*4</t>
  </si>
  <si>
    <t>(4,6*12,8)*2</t>
  </si>
  <si>
    <t>764211625</t>
  </si>
  <si>
    <t>Oplechování větraného hřebene s větracím pásem z Pz s povrchovou úpravou (poplastovaný plech) rš 400 mm</t>
  </si>
  <si>
    <t>-1767607980</t>
  </si>
  <si>
    <t>Poznámka k položce:_x000D_
Poznámka k položce: Příslušenství k taškovým tabulím nebo hladké drážkové falcované krytině, povrch Elite nebo Durafrost  Předpokládaná barva 088 břidlicově šedá matná, kód barvy BRSE, NCS S 7005-B20G, RAL 7016, struktura jemně strukturovaná,  barva bude finálně odsouhlasena na základě předložení vzorníku zástupcem ivestora na místě.</t>
  </si>
  <si>
    <t>76421260R</t>
  </si>
  <si>
    <t>Oplechování úžlabí z Pz s povrchovou úpravou rš 500 mm</t>
  </si>
  <si>
    <t>562259231</t>
  </si>
  <si>
    <t>5,5*4</t>
  </si>
  <si>
    <t>764212635</t>
  </si>
  <si>
    <t>Oplechování štítu závětrnou lištou z Pz s povrchovou úpravou (poplastovaný plech) rš 400 mm</t>
  </si>
  <si>
    <t>1141089297</t>
  </si>
  <si>
    <t>6*4</t>
  </si>
  <si>
    <t>4,6*4</t>
  </si>
  <si>
    <t>76421266R</t>
  </si>
  <si>
    <t>Oplechování rovné okapové hrany z Pz s povrchovou úpravou (poplastovaný plech) rš 400 mm</t>
  </si>
  <si>
    <t>1485954201</t>
  </si>
  <si>
    <t>764213456</t>
  </si>
  <si>
    <t>Sněhový zachytávač krytiny z Pz plechu s povrchovou úpravou (poplastovaný plech) průběžný dvoutrubkový</t>
  </si>
  <si>
    <t>559115946</t>
  </si>
  <si>
    <t>764213652.1</t>
  </si>
  <si>
    <t>Střešní výlez rozměru 600 x 600 mm, střechy s krytinou skládanou nebo plechovou</t>
  </si>
  <si>
    <t>490309934</t>
  </si>
  <si>
    <t>764314612</t>
  </si>
  <si>
    <t>Lemování prostupů střech s krytinou skládanou nebo plechovou z Pz s povrchovou úpravou</t>
  </si>
  <si>
    <t>-353738250</t>
  </si>
  <si>
    <t>764315621</t>
  </si>
  <si>
    <t>Lemování trub, konzol,držáků z Pz s povrch úpravou (poplastovaný plech) střech s krytinou skládanou D do 75 mm</t>
  </si>
  <si>
    <t>1575502411</t>
  </si>
  <si>
    <t>764316643</t>
  </si>
  <si>
    <t>Větrací komínek izolovaný s průchodkou na skládané krytině z taškových tabulí s povrch. úpravou (poplastovaný plech) D 110mm</t>
  </si>
  <si>
    <t>1019954861</t>
  </si>
  <si>
    <t>764541305</t>
  </si>
  <si>
    <t>Žlab podokapní půlkruhový z TiZn plechu rš 330 mm</t>
  </si>
  <si>
    <t>1288645987</t>
  </si>
  <si>
    <t>5,4*4</t>
  </si>
  <si>
    <t>2,5*4</t>
  </si>
  <si>
    <t>764541346</t>
  </si>
  <si>
    <t>Kotlík oválný (trychtýřový) pro podokapní žlaby z TiZn plechu 330/100 mm</t>
  </si>
  <si>
    <t>484769982</t>
  </si>
  <si>
    <t>-767017198</t>
  </si>
  <si>
    <t>765111825</t>
  </si>
  <si>
    <t>Demontáž krytiny keramické hladké (bobrovky), sklonu do 30° se zvětralou maltou do suti</t>
  </si>
  <si>
    <t>1883424684</t>
  </si>
  <si>
    <t>765111831</t>
  </si>
  <si>
    <t>Demontáž krytiny keramické Příplatek k cenám za sklon přes 30° do suti</t>
  </si>
  <si>
    <t>874575306</t>
  </si>
  <si>
    <t>765111865</t>
  </si>
  <si>
    <t>Demontáž krytiny keramické hřebenů a nároží, sklonu do 30° z hřebenáčů se zvětralou maltou do suti</t>
  </si>
  <si>
    <t>-2136308884</t>
  </si>
  <si>
    <t>12,8+17,3</t>
  </si>
  <si>
    <t>765111881</t>
  </si>
  <si>
    <t>263579779</t>
  </si>
  <si>
    <t>765113121</t>
  </si>
  <si>
    <t>Okapová hrana s větrací mřížkou jednoduchou</t>
  </si>
  <si>
    <t>-1484677331</t>
  </si>
  <si>
    <t>765191023</t>
  </si>
  <si>
    <t>Montáž pojistné hydroizolační fólie kladené ve sklonu přes 20° s lepenými spoji na bednění</t>
  </si>
  <si>
    <t>1433650325</t>
  </si>
  <si>
    <t>63150819.ISV</t>
  </si>
  <si>
    <t>TYVEK SOLID, 50 000 × 1500mm, role 75 m2, kontaktní pojistná hydroizolace určená pro šikmé střechy a aplikaci na bednění.</t>
  </si>
  <si>
    <t>-1620504939</t>
  </si>
  <si>
    <t>257,36*1,15 'Přepočtené koeficientem množství</t>
  </si>
  <si>
    <t>Přesun hmot procentní pro krytiny skládané v objektech v do 12 m</t>
  </si>
  <si>
    <t>1335014457</t>
  </si>
  <si>
    <t>767851104</t>
  </si>
  <si>
    <t>Montáž lávek komínových - kompletní celé lávky</t>
  </si>
  <si>
    <t>1625329817</t>
  </si>
  <si>
    <t>62866423R</t>
  </si>
  <si>
    <t>komínová lávka kompletní vč. povrchové úpravy a zábradlí</t>
  </si>
  <si>
    <t>2081062616</t>
  </si>
  <si>
    <t>Poznámka k položce:_x000D_
Poznámka k položce: Systémová komínová lávka k taškovým tabulím</t>
  </si>
  <si>
    <t>767851803</t>
  </si>
  <si>
    <t>Demontáž komínových lávek kompletní celé lávky</t>
  </si>
  <si>
    <t>-948388625</t>
  </si>
  <si>
    <t>Přesun hmot procentní pro zámečnické konstrukce v objektech v do 12 m</t>
  </si>
  <si>
    <t>426140357</t>
  </si>
  <si>
    <t>783</t>
  </si>
  <si>
    <t xml:space="preserve"> Dokončovací práce</t>
  </si>
  <si>
    <t>783201201</t>
  </si>
  <si>
    <t>Obroušení tesařských konstrukcí před provedením nátěru</t>
  </si>
  <si>
    <t>-1035174331</t>
  </si>
  <si>
    <t>783201201.1</t>
  </si>
  <si>
    <t>Příprava podkladu tesařských konstrukcí před provedením nátěru broušení s opálením všech stávajících vrstev</t>
  </si>
  <si>
    <t>1801864127</t>
  </si>
  <si>
    <t>783201401</t>
  </si>
  <si>
    <t>Příprava podkladu tesařských konstrukcí před provedením nátěru ometení</t>
  </si>
  <si>
    <t>2075050734</t>
  </si>
  <si>
    <t>783213121</t>
  </si>
  <si>
    <t>Napouštěcí dvojnásobný syntetický fungicidní nátěr tesařských konstrukcí zabudovaných do konstrukce</t>
  </si>
  <si>
    <t>-844123059</t>
  </si>
  <si>
    <t>783218111.1</t>
  </si>
  <si>
    <t>Lazurovací nátěr tesařských konstrukcí dvojnásobný syntetický</t>
  </si>
  <si>
    <t>-710979910</t>
  </si>
  <si>
    <t>Poznámka k položce:_x000D_
Poznámka k položce: Ref. Xyladecor Oversol</t>
  </si>
  <si>
    <t>783221112.1</t>
  </si>
  <si>
    <t>Nátěry syntetické KDK barva dražší matný povrch 1x antikorozní, 1x základní, 2x email</t>
  </si>
  <si>
    <t>-207421530</t>
  </si>
  <si>
    <t>Poznámka k položce:_x000D_
Poznámka k položce: (Dvířka rozvodnic, větracích dvířek a ostatních prvků na fasádě) vč.bezpečnostních označení</t>
  </si>
  <si>
    <t>SO.03 - Oprava čekárny</t>
  </si>
  <si>
    <t xml:space="preserve">    O01 - Mobiliář</t>
  </si>
  <si>
    <t xml:space="preserve">    735 - Ústřední vytápění - otopná tělesa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</si>
  <si>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</si>
  <si>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</si>
  <si>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</si>
  <si>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</si>
  <si>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</t>
  </si>
  <si>
    <t>612131121</t>
  </si>
  <si>
    <t>Penetrace akrylát-silikonová vnitřních stěn nanášená ručně</t>
  </si>
  <si>
    <t>-1822709771</t>
  </si>
  <si>
    <t>612135011</t>
  </si>
  <si>
    <t>Vyrovnání podkladu vnitřních stěn tmelem po odstraněném nátěru - linkrusta</t>
  </si>
  <si>
    <t>-779488572</t>
  </si>
  <si>
    <t>612142001</t>
  </si>
  <si>
    <t>Potažení vnitřních stěn sklovláknitým pletivem vtlačeným do tenkovrstvé hmoty</t>
  </si>
  <si>
    <t>955117385</t>
  </si>
  <si>
    <t>612311131</t>
  </si>
  <si>
    <t>Potažení vnitřních stěn vápenným štukem tloušťky do 3 mm ručně</t>
  </si>
  <si>
    <t>-1320278312</t>
  </si>
  <si>
    <t>612325413</t>
  </si>
  <si>
    <t>Oprava vnitřní vápenocementové hladké omítky stěn v rozsahu plochy do 50%</t>
  </si>
  <si>
    <t>-1294826138</t>
  </si>
  <si>
    <t>(4+5)*2*2,2</t>
  </si>
  <si>
    <t>612821012</t>
  </si>
  <si>
    <t>Sanační omítka vnitřních ploch stěn pro vlhké a zasolené zdivo, prováděná ve dvou vrstvách, tl. jádrové omítky do 30 mm ručně štuková</t>
  </si>
  <si>
    <t>-1046583082</t>
  </si>
  <si>
    <t>(4+5)*2*1</t>
  </si>
  <si>
    <t>949101111</t>
  </si>
  <si>
    <t>Lešení pomocné pro objekty pozemních staveb s lešeňovou podlahou v do 1,9 m zatížení do 150 kg/m2</t>
  </si>
  <si>
    <t>-981285190</t>
  </si>
  <si>
    <t>952901111</t>
  </si>
  <si>
    <t>Vyčištění budov bytové a občanské výstavby při výšce podlaží do 4 m</t>
  </si>
  <si>
    <t>1597372078</t>
  </si>
  <si>
    <t>978013161</t>
  </si>
  <si>
    <t>Otlučení vnitřní vápenné nebo vápenocementové omítky stěn v rozsahu do 50 %</t>
  </si>
  <si>
    <t>-589044875</t>
  </si>
  <si>
    <t>97805954R</t>
  </si>
  <si>
    <t>Stavební přípomoce pro elektroinstalaci kompletní vč. zapravení a povrchové úpravy</t>
  </si>
  <si>
    <t>1291861083</t>
  </si>
  <si>
    <t>97805954R2.1</t>
  </si>
  <si>
    <t>Demontáž a zpětná montáž příp. přemístění garnýží, nástěnek, klaprámů, cedulí, otočných jízdních řádů a ost. doplňkových kcí pro provedení prací</t>
  </si>
  <si>
    <t>408270208</t>
  </si>
  <si>
    <t>997013213</t>
  </si>
  <si>
    <t>Vnitrostaveništní doprava suti a vybouraných hmot vodorovně do 50 m svisle ručně pro budovy a haly výšky přes 9 do 12 m</t>
  </si>
  <si>
    <t>-49816290</t>
  </si>
  <si>
    <t>-1812762757</t>
  </si>
  <si>
    <t>997013511</t>
  </si>
  <si>
    <t>Odvoz suti a vybouraných hmot z meziskládky na skládku s naložením a se složením, na vzdálenost do 1 km</t>
  </si>
  <si>
    <t>-1150281982</t>
  </si>
  <si>
    <t>-1229700105</t>
  </si>
  <si>
    <t>998011001</t>
  </si>
  <si>
    <t>Přesun hmot pro budovy zděné v do 6 m</t>
  </si>
  <si>
    <t>-1949068895</t>
  </si>
  <si>
    <t>O01</t>
  </si>
  <si>
    <t>Mobiliář</t>
  </si>
  <si>
    <t>O0012</t>
  </si>
  <si>
    <t>D+M lavice do čekárny , vel. 1260-1300, vč povrchové úpravy - upřesnění dle TZ</t>
  </si>
  <si>
    <t>-1922344547</t>
  </si>
  <si>
    <t>Poznámka k položce:_x000D_
Poznámka k položce: Lavička ukotvená k podlaze většími ocelovými šrouby chráněnými proti demontáži. Všechny kovové všechny kovové části jsou žárově pozinkovány a následně pokryty polyesterovým práškem či jiným vhodným povrchem  Míry: dle dispozic umístění, dle pokynů investora  Provedení dle sm. SŽDC PO-20/2019-GŘ - „Moderní design a architektura nádraží a zastávek ČR – Mobiliář“   čj. 62741/2019-SŽDC-GŘ-O23 ze dne 23. 10. 2019</t>
  </si>
  <si>
    <t>O0014.1</t>
  </si>
  <si>
    <t>D+M odpadkový koš objem min. 60l - upřesnění dle TZ</t>
  </si>
  <si>
    <t>-657854471</t>
  </si>
  <si>
    <t>Poznámka k položce:_x000D_
Poznámka k položce: koše budou v antivandal provedení a zabezpečeny proti krádeži ukotvením k podlaze - místo určení a barevné provedení dle vyjádření zástupce investora na místě po předložení vzorníku  Odpadkový koš se skládá z tělesa koše, podstavce a vyjímatelné vložky.  Provedení dle sm. SŽDC PO-20/2019-GŘ - „Moderní design a architektura nádraží a zastávek ČR – Mobiliář“   čj. 62741/2019-SŽDC-GŘ-O23 ze dne 23. 10. 2019</t>
  </si>
  <si>
    <t>O0015</t>
  </si>
  <si>
    <t>Odvoz a likvidace stávajícího vnitřního mobiliáře</t>
  </si>
  <si>
    <t>-463755207</t>
  </si>
  <si>
    <t>735</t>
  </si>
  <si>
    <t>Ústřední vytápění - otopná tělesa</t>
  </si>
  <si>
    <t>735411135</t>
  </si>
  <si>
    <t>Konvektory nástěnné výšky tělesa 600 mm hloubky tělesa 120 mm stavební délky (mm) a výkonu (W) 1200 mm / 1558 W</t>
  </si>
  <si>
    <t>soubor</t>
  </si>
  <si>
    <t>-1156814959</t>
  </si>
  <si>
    <t>998735202</t>
  </si>
  <si>
    <t>Přesun hmot pro otopná tělesa stanovený procentní sazbou (%) z ceny vodorovná dopravní vzdálenost do 50 m v objektech výšky přes 6 do 12 m</t>
  </si>
  <si>
    <t>-923243618</t>
  </si>
  <si>
    <t>763</t>
  </si>
  <si>
    <t>Konstrukce suché výstavby</t>
  </si>
  <si>
    <t>763131511</t>
  </si>
  <si>
    <t>SDK podhled deska 1xA 12,5 bez TI jednovrstvá spodní kce profil CD+UD</t>
  </si>
  <si>
    <t>-1089177977</t>
  </si>
  <si>
    <t>4*5</t>
  </si>
  <si>
    <t>763131713</t>
  </si>
  <si>
    <t>SDK podhled napojení na obvodové konstrukce profilem</t>
  </si>
  <si>
    <t>1221247484</t>
  </si>
  <si>
    <t>(4+5)*2</t>
  </si>
  <si>
    <t>763131714</t>
  </si>
  <si>
    <t>SDK podhled základní penetrační nátěr</t>
  </si>
  <si>
    <t>-2069401078</t>
  </si>
  <si>
    <t>998763402</t>
  </si>
  <si>
    <t>Přesun hmot pro konstrukce montované z desek stanovený procentní sazbou (%) z ceny vodorovná dopravní vzdálenost do 50 m v objektech výšky přes 6 do 12 m</t>
  </si>
  <si>
    <t>155474855</t>
  </si>
  <si>
    <t>76665519D1</t>
  </si>
  <si>
    <t>Repase, úprava, revize, nátěr pokladního okna vč. obložení ostění, kontrolou a přetmelením zasklení, výměny vadných částí aj. orientační rozměry 100/100 cm</t>
  </si>
  <si>
    <t>-1109770974</t>
  </si>
  <si>
    <t>Poznámka k položce:_x000D_
Poznámka k položce: Odstranění starých nátěrů, ošetření, vytmelení, přebroušení, impregnace a opatření novým dvojnásobným nátěrem.</t>
  </si>
  <si>
    <t>Přesun hmot pro konstrukce truhlářské stanovený procentní sazbou (%) z ceny vodorovná dopravní vzdálenost do 50 m v objektech výšky přes 6 do 12 m</t>
  </si>
  <si>
    <t>-434472437</t>
  </si>
  <si>
    <t>771</t>
  </si>
  <si>
    <t>Podlahy z dlaždic</t>
  </si>
  <si>
    <t>771474142</t>
  </si>
  <si>
    <t>Montáž soklíků z dlaždic keramických s požlábkem flexibilní lepidlo v do 120 mm</t>
  </si>
  <si>
    <t>1730403924</t>
  </si>
  <si>
    <t>(5+4)*2</t>
  </si>
  <si>
    <t>59761312R</t>
  </si>
  <si>
    <t>sokl RAKO TAURUS s požlábkem 298 x 90 x 9 mm - odstín dle výběru investora</t>
  </si>
  <si>
    <t>706069771</t>
  </si>
  <si>
    <t>Poznámka k položce:_x000D_
Poznámka k položce: Konečné barevné provedení bude odsouhlaseno na základě předložení vzorníku zástupcem investora na místě.</t>
  </si>
  <si>
    <t>18/0,3</t>
  </si>
  <si>
    <t>771574113</t>
  </si>
  <si>
    <t>Montáž podlah keramických režných hladkých lepených flexibilním lepidlem do 12 ks/m2</t>
  </si>
  <si>
    <t>-1536727195</t>
  </si>
  <si>
    <t>597614060.1</t>
  </si>
  <si>
    <t>dlaždice keramické slinuté neglazované, úprava protiskluz min. R10 - odstín dle výběru investora 29,8 x 29,8 x 0,9 cm</t>
  </si>
  <si>
    <t>-1052688295</t>
  </si>
  <si>
    <t>19,6*1,15 'Přepočtené koeficientem množství</t>
  </si>
  <si>
    <t>771591111</t>
  </si>
  <si>
    <t>Podlahy penetrace podkladu</t>
  </si>
  <si>
    <t>414904833</t>
  </si>
  <si>
    <t>771990112</t>
  </si>
  <si>
    <t>Vyrovnání podkladu samonivelační stěrkou tl 4 mm pevnosti 30 Mpa</t>
  </si>
  <si>
    <t>349653523</t>
  </si>
  <si>
    <t>771990192</t>
  </si>
  <si>
    <t>Příplatek k vyrovnání podkladu dlažby samonivelační stěrkou pevnosti 30 Mpa ZKD 1 mm tloušťky</t>
  </si>
  <si>
    <t>1698512468</t>
  </si>
  <si>
    <t>998771202</t>
  </si>
  <si>
    <t>Přesun hmot pro podlahy z dlaždic stanovený procentní sazbou (%) z ceny vodorovná dopravní vzdálenost do 50 m v objektech výšky přes 6 do 12 m</t>
  </si>
  <si>
    <t>1545607956</t>
  </si>
  <si>
    <t>776</t>
  </si>
  <si>
    <t>Podlahy povlakové</t>
  </si>
  <si>
    <t>632902111</t>
  </si>
  <si>
    <t>Lokální vysprávky podkladu, příprava pro pokládku nové povlakové krytiny</t>
  </si>
  <si>
    <t>131988887</t>
  </si>
  <si>
    <t>776111311</t>
  </si>
  <si>
    <t>Vysátí podkladu povlakových podlah</t>
  </si>
  <si>
    <t>1218812956</t>
  </si>
  <si>
    <t>776401800</t>
  </si>
  <si>
    <t>Odstranění soklíků a lišt pryžových nebo plastových</t>
  </si>
  <si>
    <t>864065127</t>
  </si>
  <si>
    <t>776511810</t>
  </si>
  <si>
    <t>Demontáž povlakových podlah lepených bez podložky - vícevrstvých</t>
  </si>
  <si>
    <t>741445115</t>
  </si>
  <si>
    <t>776991821</t>
  </si>
  <si>
    <t>Odstranění lepidla ručně z podlah</t>
  </si>
  <si>
    <t>-1968254395</t>
  </si>
  <si>
    <t>998776202</t>
  </si>
  <si>
    <t>Přesun hmot pro podlahy povlakové stanovený procentní sazbou (%) z ceny vodorovná dopravní vzdálenost do 50 m v objektech výšky přes 6 do 12 m</t>
  </si>
  <si>
    <t>-2103379495</t>
  </si>
  <si>
    <t>Dokončovací práce - nátěry</t>
  </si>
  <si>
    <t>783102801</t>
  </si>
  <si>
    <t>Odstranění nátěrů z KDK konstrukcí</t>
  </si>
  <si>
    <t>-2112164915</t>
  </si>
  <si>
    <t>783221112</t>
  </si>
  <si>
    <t>Nátěry syntetické KDK 1x antikorozní, 1x základní, 2x email</t>
  </si>
  <si>
    <t>-1589699804</t>
  </si>
  <si>
    <t>783806805</t>
  </si>
  <si>
    <t>Odstranění nátěrů z omítek opálením s obroušením</t>
  </si>
  <si>
    <t>-176824108</t>
  </si>
  <si>
    <t>784</t>
  </si>
  <si>
    <t>Dokončovací práce - malby</t>
  </si>
  <si>
    <t>784171121</t>
  </si>
  <si>
    <t>Zakrytí vnitřních ploch, konstrukcí nebo prvků v místnostech výšky do 3,80 m</t>
  </si>
  <si>
    <t>-1668752691</t>
  </si>
  <si>
    <t>784181101</t>
  </si>
  <si>
    <t>Základní akrylátová jednonásobná penetrace podkladu v místnostech výšky do 3,80m</t>
  </si>
  <si>
    <t>334221377</t>
  </si>
  <si>
    <t>784211101</t>
  </si>
  <si>
    <t>Malby z malířských směsí otěruvzdorných za mokra dvojnásobné, bílé za mokra otěruvzdorné výborně v místnostech výšky do 3,80 m</t>
  </si>
  <si>
    <t>-444573024</t>
  </si>
  <si>
    <t>(4+5)*2*3,2</t>
  </si>
  <si>
    <t>22037044R</t>
  </si>
  <si>
    <t>Zapravení a výměna stávajícího vedení oznamovacích a slaboproudých zařízení v rámci místnosti</t>
  </si>
  <si>
    <t>-95349659</t>
  </si>
  <si>
    <t>Poznámka k položce:_x000D_
Poznámka k položce: Veškeré vedení oznamovacích a slaboproudých zařízení bude vyměněno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  Práce na těchto zařízeních je nutné koordinovat se správcem těchto zařízení - správou sdělovací a zabezpečovací techniky SSZT!</t>
  </si>
  <si>
    <t>742-03</t>
  </si>
  <si>
    <t>ks</t>
  </si>
  <si>
    <t>-2072333380</t>
  </si>
  <si>
    <t>742340002</t>
  </si>
  <si>
    <t>Montáž hodin nástěnných</t>
  </si>
  <si>
    <t>992872650</t>
  </si>
  <si>
    <t>742-04</t>
  </si>
  <si>
    <t>Čtvercové hodiny , průměr číselníku 40 dle norem SŽDC</t>
  </si>
  <si>
    <t>1007538571</t>
  </si>
  <si>
    <t>742410201</t>
  </si>
  <si>
    <t>Montáž rozhlasu nastavení a oživení ústředny rozhlasu a naprogramování</t>
  </si>
  <si>
    <t>2084090817</t>
  </si>
  <si>
    <t>742-02</t>
  </si>
  <si>
    <t>reproduktor kompletní dle norem SŽDC</t>
  </si>
  <si>
    <t>-1334728246</t>
  </si>
  <si>
    <t>SO.04 - Oprava dopravní kanceláře a zázemí</t>
  </si>
  <si>
    <t xml:space="preserve">    1 -  Zemní práce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</si>
  <si>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</si>
  <si>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</si>
  <si>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</si>
  <si>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</si>
  <si>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742 - Elektroinstalace - slaboproud</t>
  </si>
  <si>
    <t xml:space="preserve">    751 - Vzduchotechnika</t>
  </si>
  <si>
    <t xml:space="preserve">    781 - Dokončovací práce - obklady</t>
  </si>
  <si>
    <t>M - Práce a dodávky M</t>
  </si>
  <si>
    <t xml:space="preserve">    22-M - Montáže technologických zařízení pro dopravní stavby</t>
  </si>
  <si>
    <t xml:space="preserve"> Zemní práce</t>
  </si>
  <si>
    <t>317142412</t>
  </si>
  <si>
    <t>Překlady nenosné z pórobetonu osazené do tenkého maltového lože, výšky do 250 mm, šířky překladu 75 mm, délky překladu přes 1000 do 1250 mm</t>
  </si>
  <si>
    <t>489025362</t>
  </si>
  <si>
    <t>340271025</t>
  </si>
  <si>
    <t>Zazdívka otvorů v příčkách nebo stěnách pórobetonovými tvárnicemi plochy přes 1 m2 do 4 m2, objemová hmotnost 500 kg/m3, tloušťka příčky 100 mm</t>
  </si>
  <si>
    <t>504560361</t>
  </si>
  <si>
    <t>(1*2*0,15)*2</t>
  </si>
  <si>
    <t>Podkladní a spojovací vrstva vnitřních omítaných ploch penetrace akrylát-silikonová nanášená ručně stěn</t>
  </si>
  <si>
    <t>-1499417498</t>
  </si>
  <si>
    <t>-1908093694</t>
  </si>
  <si>
    <t>Potažení vnitřních ploch pletivem v ploše nebo pruzích, na plném podkladu sklovláknitým vtlačením do tmelu stěn</t>
  </si>
  <si>
    <t>46606064</t>
  </si>
  <si>
    <t>pokladna</t>
  </si>
  <si>
    <t>(3,2+3,9)*2*3,2</t>
  </si>
  <si>
    <t>dopr. kanc.</t>
  </si>
  <si>
    <t>(5,5+4,2)*2*3,2</t>
  </si>
  <si>
    <t>kancelář</t>
  </si>
  <si>
    <t>(4+3,5)*2*3,2</t>
  </si>
  <si>
    <t>šatna</t>
  </si>
  <si>
    <t>(4+4,3)*2*3,2</t>
  </si>
  <si>
    <t>koupelna</t>
  </si>
  <si>
    <t>(1,5+3)*2*1,2</t>
  </si>
  <si>
    <t>wc</t>
  </si>
  <si>
    <t>(1,1+0,8)*2*1,2</t>
  </si>
  <si>
    <t>chodba</t>
  </si>
  <si>
    <t>(1,1+5,3)*2*3,2</t>
  </si>
  <si>
    <t>Potažení vnitřních ploch štukem tloušťky do 3 mm svislých konstrukcí stěn</t>
  </si>
  <si>
    <t>1114771586</t>
  </si>
  <si>
    <t>Oprava vápenocementové omítky vnitřních ploch hladké, tloušťky do 20 mm stěn, v rozsahu opravované plochy přes 30 do 50%</t>
  </si>
  <si>
    <t>-210546238</t>
  </si>
  <si>
    <t>264,96-99,6</t>
  </si>
  <si>
    <t>-1137912602</t>
  </si>
  <si>
    <t>(3,2+3,9)*2*1</t>
  </si>
  <si>
    <t>(5,5+4,2)*2*1</t>
  </si>
  <si>
    <t>(4+3,5)*2*1</t>
  </si>
  <si>
    <t>(4+4,3)*2*1</t>
  </si>
  <si>
    <t>(1,5+3)*2*1</t>
  </si>
  <si>
    <t>sklad</t>
  </si>
  <si>
    <t>(3+3,3)*2*1</t>
  </si>
  <si>
    <t>(1,1+5,3)*2*1</t>
  </si>
  <si>
    <t>631311126</t>
  </si>
  <si>
    <t>Mazanina z betonu prostého bez zvýšených nároků na prostředí tl. přes 80 do 120 mm tř. C 25/30</t>
  </si>
  <si>
    <t>-2133332896</t>
  </si>
  <si>
    <t>67,33*0,1</t>
  </si>
  <si>
    <t>631319173</t>
  </si>
  <si>
    <t>Příplatek k cenám mazanin za stržení povrchu spodní vrstvy mazaniny latí před vložením výztuže nebo pletiva pro tl. obou vrstev mazaniny přes 80 do 120 mm</t>
  </si>
  <si>
    <t>-1855142038</t>
  </si>
  <si>
    <t>631362021</t>
  </si>
  <si>
    <t>Výztuž mazanin ze svařovaných sítí z drátů typu KARI</t>
  </si>
  <si>
    <t>415857238</t>
  </si>
  <si>
    <t>0,004335*67,33</t>
  </si>
  <si>
    <t>632481213</t>
  </si>
  <si>
    <t>Separační vrstva k oddělení podlahových vrstev z polyetylénové fólie</t>
  </si>
  <si>
    <t>-1869213190</t>
  </si>
  <si>
    <t>634111114</t>
  </si>
  <si>
    <t>Obvodová dilatace mezi stěnou a mazaninou nebo potěrem pružnou těsnicí páskou na bázi syntetického kaučuku výšky 100 mm</t>
  </si>
  <si>
    <t>-419308370</t>
  </si>
  <si>
    <t>635111232</t>
  </si>
  <si>
    <t>Násyp ze štěrkopísku, písku nebo kameniva pod podlahy se zhutněním z kameniva drobného 0-4</t>
  </si>
  <si>
    <t>-542908998</t>
  </si>
  <si>
    <t>635111242</t>
  </si>
  <si>
    <t>Násyp ze štěrkopísku, písku nebo kameniva pod podlahy se zhutněním z kameniva hrubého 16-32</t>
  </si>
  <si>
    <t>-184120432</t>
  </si>
  <si>
    <t>642942611</t>
  </si>
  <si>
    <t>Osazování zárubní nebo rámů kovových dveřních lisovaných nebo z úhelníků bez dveřních křídel na montážní pěnu, plochy otvoru do 2,5 m2</t>
  </si>
  <si>
    <t>708603735</t>
  </si>
  <si>
    <t>55331350</t>
  </si>
  <si>
    <t>zárubeň ocelová pro běžné zdění a pórobeton 100 levá/pravá 800</t>
  </si>
  <si>
    <t>-1750693591</t>
  </si>
  <si>
    <t>Lešení pomocné pracovní pro objekty pozemních staveb pro zatížení do 150 kg/m2, o výšce lešeňové podlahy do 1,9 m</t>
  </si>
  <si>
    <t>-188156541</t>
  </si>
  <si>
    <t>3,2*3,9</t>
  </si>
  <si>
    <t>5,5*4,2</t>
  </si>
  <si>
    <t>4*3,5</t>
  </si>
  <si>
    <t>4*4,3</t>
  </si>
  <si>
    <t>1,5*3</t>
  </si>
  <si>
    <t>3*3,3</t>
  </si>
  <si>
    <t>1,1*0,8</t>
  </si>
  <si>
    <t>1,1*5,3</t>
  </si>
  <si>
    <t>Vyčištění budov nebo objektů před předáním do užívání budov bytové nebo občanské výstavby, světlé výšky podlaží do 4 m</t>
  </si>
  <si>
    <t>-1049562551</t>
  </si>
  <si>
    <t>95290111R</t>
  </si>
  <si>
    <t>Dočasné vyklizení a zpětné nastěhování a osazení vybavení a zařízení pro provedení prací - nábytek, zařízení, nástěnky, šatní skříně aj.</t>
  </si>
  <si>
    <t>-1928409581</t>
  </si>
  <si>
    <t>95290111R2</t>
  </si>
  <si>
    <t>Opatření nutná k ochraně a zabezpečení sdělovacího a ostatního zařízení dopravní kanceláře pro provedení prací včetně projednání</t>
  </si>
  <si>
    <t>-1462378867</t>
  </si>
  <si>
    <t>Poznámka k položce:_x000D_
Poznámka k položce: Položka obsahuje veškeré konstrukce a práce pro zajištění provizorního chodu dopravní kanceláře po dobu akce včetně ochrany obsluhy a zařízení (práce budou probíhat za provozu)</t>
  </si>
  <si>
    <t>965082941</t>
  </si>
  <si>
    <t>Odstranění násypu pod podlahami nebo ochranného násypu na střechách tl. přes 200 mm jakékoliv plochy</t>
  </si>
  <si>
    <t>2019172611</t>
  </si>
  <si>
    <t>67,33*0,3</t>
  </si>
  <si>
    <t>968072455</t>
  </si>
  <si>
    <t>Vybourání kovových rámů oken s křídly, dveřních zárubní, vrat, stěn, ostění nebo obkladů dveřních zárubní, plochy do 2 m2</t>
  </si>
  <si>
    <t>206163729</t>
  </si>
  <si>
    <t>(1*2)*6</t>
  </si>
  <si>
    <t>971033561</t>
  </si>
  <si>
    <t>Vybourání otvorů ve zdivu základovém nebo nadzákladovém z cihel, tvárnic, příčkovek z cihel pálených na maltu vápennou nebo vápenocementovou plochy do 1 m2, tl. do 600 mm</t>
  </si>
  <si>
    <t>206658744</t>
  </si>
  <si>
    <t>(1*2)*2</t>
  </si>
  <si>
    <t>974031132</t>
  </si>
  <si>
    <t>Vysekání rýh ve zdivu cihelném na maltu vápennou nebo vápenocementovou do hl. 50 mm a šířky do 70 mm</t>
  </si>
  <si>
    <t>583812267</t>
  </si>
  <si>
    <t>974031153</t>
  </si>
  <si>
    <t>Vysekání rýh ve zdivu cihelném na maltu vápennou nebo vápenocementovou do hl. 100 mm a šířky do 100 mm</t>
  </si>
  <si>
    <t>-1972564523</t>
  </si>
  <si>
    <t>Otlučení vápenných nebo vápenocementových omítek vnitřních ploch stěn s vyškrabáním spar, s očištěním zdiva, v rozsahu přes 30 do 50 %</t>
  </si>
  <si>
    <t>-1832370218</t>
  </si>
  <si>
    <t>997013212</t>
  </si>
  <si>
    <t>Vnitrostaveništní doprava suti a vybouraných hmot vodorovně do 50 m svisle ručně pro budovy a haly výšky přes 6 do 9 m</t>
  </si>
  <si>
    <t>1152103191</t>
  </si>
  <si>
    <t>Odvoz suti a vybouraných hmot na skládku nebo meziskládku se složením, na vzdálenost do 1 km</t>
  </si>
  <si>
    <t>-573533350</t>
  </si>
  <si>
    <t>Odvoz suti a vybouraných hmot na skládku nebo meziskládku se složením, na vzdálenost Příplatek k ceně za každý další i započatý 1 km přes 1 km</t>
  </si>
  <si>
    <t>904139635</t>
  </si>
  <si>
    <t>48,282*19 'Přepočtené koeficientem množství</t>
  </si>
  <si>
    <t>-1756440110</t>
  </si>
  <si>
    <t>Přesun hmot pro budovy občanské výstavby, bydlení, výrobu a služby s nosnou svislou konstrukcí zděnou z cihel, tvárnic nebo kamene vodorovná dopravní vzdálenost do 100 m pro budovy výšky přes 6 do 12 m</t>
  </si>
  <si>
    <t>1539106612</t>
  </si>
  <si>
    <t>711</t>
  </si>
  <si>
    <t>Izolace proti vodě, vlhkosti a plynům</t>
  </si>
  <si>
    <t>711111051</t>
  </si>
  <si>
    <t>Provedení izolace proti zemní vlhkosti natěradly a tmely za studena na ploše vodorovné V dvojnásobným nátěrem tekutou elastickou hydroizolací</t>
  </si>
  <si>
    <t>1118396581</t>
  </si>
  <si>
    <t>2,6*2,7</t>
  </si>
  <si>
    <t>24551040</t>
  </si>
  <si>
    <t>stěrka hydroizolační dvousložková cemento-polymerová pod dlažbu</t>
  </si>
  <si>
    <t>1387291270</t>
  </si>
  <si>
    <t>7,02*1,5 'Přepočtené koeficientem množství</t>
  </si>
  <si>
    <t>1134530445</t>
  </si>
  <si>
    <t>711112051</t>
  </si>
  <si>
    <t>Provedení izolace proti zemní vlhkosti natěradly a tmely za studena na ploše svislé S dvojnásobným nátěrem tekutou elastickou hydroizolací</t>
  </si>
  <si>
    <t>1602966701</t>
  </si>
  <si>
    <t>(1+1)*2</t>
  </si>
  <si>
    <t>998711102</t>
  </si>
  <si>
    <t>Přesun hmot pro izolace proti vodě, vlhkosti a plynům stanovený z hmotnosti přesunovaného materiálu vodorovná dopravní vzdálenost do 50 m v objektech výšky přes 6 do 12 m</t>
  </si>
  <si>
    <t>-1878380185</t>
  </si>
  <si>
    <t>721</t>
  </si>
  <si>
    <t>Zdravotechnika - vnitřní kanalizace</t>
  </si>
  <si>
    <t>721174000</t>
  </si>
  <si>
    <t>Ostatní nespecifikované práce a materiály</t>
  </si>
  <si>
    <t>220714513</t>
  </si>
  <si>
    <t>721174001</t>
  </si>
  <si>
    <t>Napojení na stávající kanalizaci ve sklepních prostorech</t>
  </si>
  <si>
    <t>-1222028070</t>
  </si>
  <si>
    <t>721174024</t>
  </si>
  <si>
    <t>Potrubí z trub polypropylenových odpadní (svislé) DN 75</t>
  </si>
  <si>
    <t>468376788</t>
  </si>
  <si>
    <t>721183803</t>
  </si>
  <si>
    <t>Demontáž potrubí z olověných trub odpadních nebo připojovacích do D 54</t>
  </si>
  <si>
    <t>1759780788</t>
  </si>
  <si>
    <t>721274123</t>
  </si>
  <si>
    <t>Ventily přivzdušňovací odpadních potrubí vnitřní DN 100</t>
  </si>
  <si>
    <t>1718944475</t>
  </si>
  <si>
    <t>721290111</t>
  </si>
  <si>
    <t>Zkouška těsnosti kanalizace v objektech vodou do DN 125</t>
  </si>
  <si>
    <t>-496382356</t>
  </si>
  <si>
    <t>998721202</t>
  </si>
  <si>
    <t>Přesun hmot pro vnitřní kanalizace stanovený procentní sazbou (%) z ceny vodorovná dopravní vzdálenost do 50 m v objektech výšky přes 6 do 12 m</t>
  </si>
  <si>
    <t>-354548496</t>
  </si>
  <si>
    <t>722</t>
  </si>
  <si>
    <t>Zdravotechnika - vnitřní vodovod</t>
  </si>
  <si>
    <t>722170801</t>
  </si>
  <si>
    <t>Demontáž rozvodů vody z plastů do Ø 25 mm</t>
  </si>
  <si>
    <t>2049861148</t>
  </si>
  <si>
    <t>722173000</t>
  </si>
  <si>
    <t>Ostatní nespicifikované práce a materiály</t>
  </si>
  <si>
    <t>-487858298</t>
  </si>
  <si>
    <t>722174002</t>
  </si>
  <si>
    <t>Potrubí z plastových trubek z polypropylenu (PPR) svařovaných polyfuzně PN 16 (SDR 7,4) D 20 x 2,8</t>
  </si>
  <si>
    <t>533718531</t>
  </si>
  <si>
    <t>722181111</t>
  </si>
  <si>
    <t>Ochrana potrubí plstěnými pásy DN do 20 mm</t>
  </si>
  <si>
    <t>989431662</t>
  </si>
  <si>
    <t>722181812</t>
  </si>
  <si>
    <t>Demontáž plstěných pásů z trub do Ø 50</t>
  </si>
  <si>
    <t>1227220631</t>
  </si>
  <si>
    <t>722290234</t>
  </si>
  <si>
    <t>Zkoušky, proplach a desinfekce vodovodního potrubí proplach a desinfekce vodovodního potrubí do DN 80</t>
  </si>
  <si>
    <t>1595555938</t>
  </si>
  <si>
    <t>998722202</t>
  </si>
  <si>
    <t>Přesun hmot pro vnitřní vodovod stanovený procentní sazbou (%) z ceny vodorovná dopravní vzdálenost do 50 m v objektech výšky přes 6 do 12 m</t>
  </si>
  <si>
    <t>355440534</t>
  </si>
  <si>
    <t>725</t>
  </si>
  <si>
    <t>Zdravotechnika - zařizovací předměty</t>
  </si>
  <si>
    <t>725110811</t>
  </si>
  <si>
    <t>Demontáž klozetů splachovacích s nádrží nebo tlakovým splachovačem</t>
  </si>
  <si>
    <t>-1923576133</t>
  </si>
  <si>
    <t>725112171</t>
  </si>
  <si>
    <t>Zařízení záchodů kombi klozety s hlubokým splachováním odpad vodorovný</t>
  </si>
  <si>
    <t>1671310722</t>
  </si>
  <si>
    <t>725210821</t>
  </si>
  <si>
    <t>Demontáž umyvadel bez výtokových armatur umyvadel</t>
  </si>
  <si>
    <t>2097456556</t>
  </si>
  <si>
    <t>725211603</t>
  </si>
  <si>
    <t>Umyvadla keramická bílá bez výtokových armatur připevněná na stěnu šrouby bez sloupu nebo krytu na sifon 600 mm</t>
  </si>
  <si>
    <t>-488554418</t>
  </si>
  <si>
    <t>725240812</t>
  </si>
  <si>
    <t>Demontáž sprchových kabin a vaniček bez výtokových armatur vaniček</t>
  </si>
  <si>
    <t>2009542084</t>
  </si>
  <si>
    <t>725241513</t>
  </si>
  <si>
    <t>Sprchové vaničky keramické čtvercové 900x900 mm</t>
  </si>
  <si>
    <t>941868793</t>
  </si>
  <si>
    <t>725244102.1</t>
  </si>
  <si>
    <t>Dodávka a montáž sprchového závěsu vč. rozpěrné tyče</t>
  </si>
  <si>
    <t>-255903797</t>
  </si>
  <si>
    <t>725311121</t>
  </si>
  <si>
    <t>Dřezy bez výtokových armatur jednoduché se zápachovou uzávěrkou nerezové s odkapávací plochou 560x480 mm a miskou</t>
  </si>
  <si>
    <t>727548415</t>
  </si>
  <si>
    <t>725530826</t>
  </si>
  <si>
    <t>Demontáž elektrických zásobníkových ohřívačů vody akumulačních do 800 l</t>
  </si>
  <si>
    <t>-1081507747</t>
  </si>
  <si>
    <t>725532124</t>
  </si>
  <si>
    <t>Elektrické ohřívače zásobníkové beztlakové přepadové akumulační s pojistným ventilem závěsné svislé objem nádrže (příkon) 160 l (2,0 kW)</t>
  </si>
  <si>
    <t>2279677</t>
  </si>
  <si>
    <t>725535222</t>
  </si>
  <si>
    <t>Elektrické ohřívače zásobníkové pojistné armatury bezpečnostní souprava s redukčním ventilem a výlevkou</t>
  </si>
  <si>
    <t>-2126923460</t>
  </si>
  <si>
    <t>725820801</t>
  </si>
  <si>
    <t>Demontáž baterií nástěnných do G 3/4</t>
  </si>
  <si>
    <t>-731839507</t>
  </si>
  <si>
    <t>725821325</t>
  </si>
  <si>
    <t>Baterie dřezové stojánkové pákové s otáčivým ústím a délkou ramínka 220 mm</t>
  </si>
  <si>
    <t>-1334716667</t>
  </si>
  <si>
    <t>725822613</t>
  </si>
  <si>
    <t>Baterie umyvadlové stojánkové pákové s výpustí</t>
  </si>
  <si>
    <t>-1585077178</t>
  </si>
  <si>
    <t>725840850</t>
  </si>
  <si>
    <t>Demontáž baterií sprchových diferenciálních do G 3/4 x 1</t>
  </si>
  <si>
    <t>38030237</t>
  </si>
  <si>
    <t>725841312</t>
  </si>
  <si>
    <t>Baterie sprchové nástěnné pákové</t>
  </si>
  <si>
    <t>872844150</t>
  </si>
  <si>
    <t>725861102</t>
  </si>
  <si>
    <t>Zápachové uzávěrky zařizovacích předmětů pro umyvadla DN 40</t>
  </si>
  <si>
    <t>-1300130184</t>
  </si>
  <si>
    <t>725862103</t>
  </si>
  <si>
    <t>Zápachové uzávěrky zařizovacích předmětů pro dřezy DN 40/50</t>
  </si>
  <si>
    <t>1250846962</t>
  </si>
  <si>
    <t>72586211R</t>
  </si>
  <si>
    <t>Zápachová uzávěrka pro ohřívač nebo kotel (přepad)</t>
  </si>
  <si>
    <t>-2015128330</t>
  </si>
  <si>
    <t>998725202</t>
  </si>
  <si>
    <t>Přesun hmot pro zařizovací předměty stanovený procentní sazbou (%) z ceny vodorovná dopravní vzdálenost do 50 m v objektech výšky přes 6 do 12 m</t>
  </si>
  <si>
    <t>1167723239</t>
  </si>
  <si>
    <t>735411101</t>
  </si>
  <si>
    <t>Konvektory nástěnné výšky tělesa 450 mm hloubky tělesa 60 mm stavební délky (mm) a výkonu (W) 400 mm / 266 W</t>
  </si>
  <si>
    <t>-546255939</t>
  </si>
  <si>
    <t>1"wc"</t>
  </si>
  <si>
    <t>735411112</t>
  </si>
  <si>
    <t>Konvektory nástěnné výšky tělesa 450 mm hloubky tělesa 120 mm stavební délky (mm) a výkonu (W) 600 mm / 675 W</t>
  </si>
  <si>
    <t>894644798</t>
  </si>
  <si>
    <t>1"koupelna"</t>
  </si>
  <si>
    <t>735411113</t>
  </si>
  <si>
    <t>Konvektory nástěnné výšky tělesa 450 mm hloubky tělesa 120 mm stavební délky (mm) a výkonu (W) 800 mm / 902 W</t>
  </si>
  <si>
    <t>885829651</t>
  </si>
  <si>
    <t>1"chodba"</t>
  </si>
  <si>
    <t>735411133</t>
  </si>
  <si>
    <t>Konvektory nástěnné výšky tělesa 600 mm hloubky tělesa 120 mm stavební délky (mm) a výkonu (W) 800 mm / 1039 W</t>
  </si>
  <si>
    <t>-921409648</t>
  </si>
  <si>
    <t>2"kancelář"</t>
  </si>
  <si>
    <t>2"pokladna"</t>
  </si>
  <si>
    <t>735411134</t>
  </si>
  <si>
    <t>Konvektory nástěnné výšky tělesa 600 mm hloubky tělesa 120 mm stavební délky (mm) a výkonu (W) 1000 mm / 1298 W</t>
  </si>
  <si>
    <t>2095647059</t>
  </si>
  <si>
    <t>2"šatna"</t>
  </si>
  <si>
    <t>90172665</t>
  </si>
  <si>
    <t>1"sklad"</t>
  </si>
  <si>
    <t>735411136</t>
  </si>
  <si>
    <t>Konvektory nástěnné výšky tělesa 600 mm hloubky tělesa 120 mm stavební délky (mm) a výkonu (W) 1400 mm / 1818 W</t>
  </si>
  <si>
    <t>1312115572</t>
  </si>
  <si>
    <t>2"dopravní kancelář"</t>
  </si>
  <si>
    <t>-134859015</t>
  </si>
  <si>
    <t>Elektroinstalace - slaboproud</t>
  </si>
  <si>
    <t>742000001R</t>
  </si>
  <si>
    <t>-183817481</t>
  </si>
  <si>
    <t>Poznámka k položce:_x000D_
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identifikací._x000D_
_x000D_
Předpoklad 6x kamera na fasádu objektu (rohy) + 1x v čekárně</t>
  </si>
  <si>
    <t>34571351</t>
  </si>
  <si>
    <t>trubka elektroinstalační ohebná dvouplášťová korugovaná (chránička) D 41/50mm, HDPE+LDPE</t>
  </si>
  <si>
    <t>-1253620682</t>
  </si>
  <si>
    <t>742110005</t>
  </si>
  <si>
    <t>Montáž trubek elektroinstalačních plastových ohebných uložených v podlaze</t>
  </si>
  <si>
    <t>-1782242394</t>
  </si>
  <si>
    <t>34575152R</t>
  </si>
  <si>
    <t>žlab kabelový s víkem PVC (200x126)</t>
  </si>
  <si>
    <t>353689885</t>
  </si>
  <si>
    <t>9,52380952380952*1,05 'Přepočtené koeficientem množství</t>
  </si>
  <si>
    <t>742120001R</t>
  </si>
  <si>
    <t>1265847243</t>
  </si>
  <si>
    <t>34121010</t>
  </si>
  <si>
    <t>kabel sdělovací s Cu jádrem 3x5x0,5mm</t>
  </si>
  <si>
    <t>343555613</t>
  </si>
  <si>
    <t>83,3333333333334*1,2 'Přepočtené koeficientem množství</t>
  </si>
  <si>
    <t>751</t>
  </si>
  <si>
    <t>Vzduchotechnika</t>
  </si>
  <si>
    <t>751111010.1</t>
  </si>
  <si>
    <t>Odtah pro ventilátory přes vnější stěnu kompletní vč. ukončující nerez mřížky, potrubí, průrazů, zapravení, začištění a zateplení pro snížení množství kondenzátu aj.</t>
  </si>
  <si>
    <t>1604568185</t>
  </si>
  <si>
    <t>751111012</t>
  </si>
  <si>
    <t>Montáž ventilátoru axiálního nízkotlakého nástěnného základního, průměru přes 100 do 200 mm</t>
  </si>
  <si>
    <t>1032904447</t>
  </si>
  <si>
    <t>54233101</t>
  </si>
  <si>
    <t>ventilátor radiální malý plastový CB 100 T spínač časový nastavitelný s doběhem a zpětnou klapkou</t>
  </si>
  <si>
    <t>-455709185</t>
  </si>
  <si>
    <t>998751201</t>
  </si>
  <si>
    <t>Přesun hmot pro vzduchotechniku stanovený procentní sazbou (%) z ceny vodorovná dopravní vzdálenost do 50 m v objektech výšky do 12 m</t>
  </si>
  <si>
    <t>2095989631</t>
  </si>
  <si>
    <t>762522811</t>
  </si>
  <si>
    <t>Demontáž podlah s polštáři z prken tl. do 32 mm</t>
  </si>
  <si>
    <t>1978747523</t>
  </si>
  <si>
    <t>4,3*4"šatna"</t>
  </si>
  <si>
    <t>3.5*4"kancelář"</t>
  </si>
  <si>
    <t>5,5*4,3"dopravní kancelář"</t>
  </si>
  <si>
    <t>3,9*3,2"pokladna"</t>
  </si>
  <si>
    <t>762526811</t>
  </si>
  <si>
    <t>Demontáž podlah z desek dřevotřískových, překližkových, sololitových tl. do 20 mm bez polštářů</t>
  </si>
  <si>
    <t>-227602754</t>
  </si>
  <si>
    <t>Přesun hmot pro konstrukce tesařské stanovený procentní sazbou (%) z ceny vodorovná dopravní vzdálenost do 50 m v objektech výšky přes 6 do 12 m</t>
  </si>
  <si>
    <t>1460857189</t>
  </si>
  <si>
    <t>763131411</t>
  </si>
  <si>
    <t>Podhled ze sádrokartonových desek dvouvrstvá zavěšená spodní konstrukce z ocelových profilů CD, UD jednoduše opláštěná deskou standardní A, tl. 12,5 mm, bez TI</t>
  </si>
  <si>
    <t>-556348361</t>
  </si>
  <si>
    <t>763131451</t>
  </si>
  <si>
    <t>Podhled ze sádrokartonových desek dvouvrstvá zavěšená spodní konstrukce z ocelových profilů CD, UD jednoduše opláštěná deskou impregnovanou H2, tl. 12,5 mm, bez TI</t>
  </si>
  <si>
    <t>-834645909</t>
  </si>
  <si>
    <t>1,5*3"koupelna"</t>
  </si>
  <si>
    <t>0,8*1,1"wc"</t>
  </si>
  <si>
    <t>-1713735597</t>
  </si>
  <si>
    <t>766660001</t>
  </si>
  <si>
    <t>Montáž dveřních křídel dřevěných nebo plastových otevíravých do ocelové zárubně povrchově upravených jednokřídlových, šířky do 800 mm</t>
  </si>
  <si>
    <t>481396454</t>
  </si>
  <si>
    <t>61162014</t>
  </si>
  <si>
    <t>dveře jednokřídlé voštinové povrch fóliový plné 800x1970/2100mm</t>
  </si>
  <si>
    <t>193137331</t>
  </si>
  <si>
    <t>766660728</t>
  </si>
  <si>
    <t>Montáž dveřních doplňků dveřního kování interiérového zámku</t>
  </si>
  <si>
    <t>-225747674</t>
  </si>
  <si>
    <t>766660729</t>
  </si>
  <si>
    <t>Montáž dveřních doplňků dveřního kování interiérového štítku s klikou</t>
  </si>
  <si>
    <t>-246108213</t>
  </si>
  <si>
    <t>54914610</t>
  </si>
  <si>
    <t>kování dveřní vrchní klika včetně rozet a montážního materiálu R BB nerez PK</t>
  </si>
  <si>
    <t>-356231271</t>
  </si>
  <si>
    <t>54964150</t>
  </si>
  <si>
    <t>vložka zámková cylindrická oboustranná+4 klíče</t>
  </si>
  <si>
    <t>-516643959</t>
  </si>
  <si>
    <t>766661910R</t>
  </si>
  <si>
    <t>Repase dveřního křídla a rámové zárubně na WC (nové kování, obroušení nová povrch. úprava)</t>
  </si>
  <si>
    <t>-387981674</t>
  </si>
  <si>
    <t>766695212</t>
  </si>
  <si>
    <t>Montáž ostatních truhlářských konstrukcí prahů dveří jednokřídlových, šířky do 100 mm</t>
  </si>
  <si>
    <t>-1184670593</t>
  </si>
  <si>
    <t>61187156</t>
  </si>
  <si>
    <t>práh dveřní dřevěný dubový tl 20mm dl 820mm š 100mm</t>
  </si>
  <si>
    <t>-1219518177</t>
  </si>
  <si>
    <t>766811111.1</t>
  </si>
  <si>
    <t>Dodávka a montáž kuchyňské linky 1,8m, spodní a horní skříňky, vč. pracovní a zádové desky, těsnící lišty</t>
  </si>
  <si>
    <t>-392301136</t>
  </si>
  <si>
    <t>766811223</t>
  </si>
  <si>
    <t>Montáž kuchyňských linek pracovní desky Příplatek k ceně za usazení dřezu (včetně silikonu)</t>
  </si>
  <si>
    <t>2144477035</t>
  </si>
  <si>
    <t>766812820</t>
  </si>
  <si>
    <t>Demontáž kuchyňských linek dřevěných nebo kovových včetně skříněk uchycených na stěně, délky do 1500 mm</t>
  </si>
  <si>
    <t>207641091</t>
  </si>
  <si>
    <t>592145380</t>
  </si>
  <si>
    <t>771111011</t>
  </si>
  <si>
    <t>Příprava podkladu před provedením dlažby vysátí podlah</t>
  </si>
  <si>
    <t>-828754771</t>
  </si>
  <si>
    <t>771151022</t>
  </si>
  <si>
    <t>Příprava podkladu před provedením dlažby samonivelační stěrka min.pevnosti 30 MPa, tloušťky přes 3 do 5 mm</t>
  </si>
  <si>
    <t>399140769</t>
  </si>
  <si>
    <t>-587387278</t>
  </si>
  <si>
    <t>(5,3+1,1)*2</t>
  </si>
  <si>
    <t>-1766953337</t>
  </si>
  <si>
    <t>12,8/0,3</t>
  </si>
  <si>
    <t>43"zaokrouhl"</t>
  </si>
  <si>
    <t>771571810</t>
  </si>
  <si>
    <t>Demontáž podlah z dlaždic keramických kladených do malty</t>
  </si>
  <si>
    <t>-411176955</t>
  </si>
  <si>
    <t>-1900318341</t>
  </si>
  <si>
    <t>-1445251803</t>
  </si>
  <si>
    <t>11,21*1,15 'Přepočtené koeficientem množství</t>
  </si>
  <si>
    <t>1449316636</t>
  </si>
  <si>
    <t>771591112</t>
  </si>
  <si>
    <t>Izolace podlahy pod dlažbu nátěrem nebo stěrkou ve dvou vrstvách</t>
  </si>
  <si>
    <t>-507816136</t>
  </si>
  <si>
    <t>118</t>
  </si>
  <si>
    <t>972019728</t>
  </si>
  <si>
    <t>119</t>
  </si>
  <si>
    <t>-83428407</t>
  </si>
  <si>
    <t>120</t>
  </si>
  <si>
    <t>-450407508</t>
  </si>
  <si>
    <t>121</t>
  </si>
  <si>
    <t>776121111</t>
  </si>
  <si>
    <t>Penetrace podkladu povlakových podlah</t>
  </si>
  <si>
    <t>-1443880975</t>
  </si>
  <si>
    <t>122</t>
  </si>
  <si>
    <t>776141122</t>
  </si>
  <si>
    <t>Vyrovnání podkladu povlakových podlah samonivelační stěrkou tl 5 mm pro kritické podklady vyztuženou polypropylenovými vlákny</t>
  </si>
  <si>
    <t>709095346</t>
  </si>
  <si>
    <t>123</t>
  </si>
  <si>
    <t>776201812</t>
  </si>
  <si>
    <t>Demontáž povlakových podlahovin lepených ručně s podložkou</t>
  </si>
  <si>
    <t>-386821434</t>
  </si>
  <si>
    <t>124</t>
  </si>
  <si>
    <t>776251111</t>
  </si>
  <si>
    <t>Lepení pásů z přírodního linolea (marmolea) standardním lepidlem</t>
  </si>
  <si>
    <t>-1751367626</t>
  </si>
  <si>
    <t>125</t>
  </si>
  <si>
    <t>284110690R</t>
  </si>
  <si>
    <t>linoleum přírodní ze 100% dřevité moučky, tl. 2,50 mm, protiskluz, Topshield 2, zátěž 34/43, R9, Cfl S1</t>
  </si>
  <si>
    <t>-845023061</t>
  </si>
  <si>
    <t>Poznámka k položce:_x000D_
Poznámka k položce: Topshield 2, zátěž 34/43, R9, Cfl S1  Konečné provedení a odstín bude vybrán a odsouhlasen zástupcem investora po předložení vzorníku.</t>
  </si>
  <si>
    <t>67,33*1,1 'Přepočtené koeficientem množství</t>
  </si>
  <si>
    <t>126</t>
  </si>
  <si>
    <t>776261111</t>
  </si>
  <si>
    <t>Montáž čistící zóny</t>
  </si>
  <si>
    <t>-115374312</t>
  </si>
  <si>
    <t>Poznámka k položce:_x000D_
Poznámka k položce: Čistící zóna celoplošná v 1.06</t>
  </si>
  <si>
    <t>1,3*0,5</t>
  </si>
  <si>
    <t>127</t>
  </si>
  <si>
    <t>697521000</t>
  </si>
  <si>
    <t>rohož textilní SHATWEL provedení 100% PP, zatavený do měkčeného PVC</t>
  </si>
  <si>
    <t>-1799463690</t>
  </si>
  <si>
    <t>128</t>
  </si>
  <si>
    <t>697521520</t>
  </si>
  <si>
    <t>rámy náběhové - náběh úzký - 45 mm - Al</t>
  </si>
  <si>
    <t>773376070</t>
  </si>
  <si>
    <t>129</t>
  </si>
  <si>
    <t>776410811</t>
  </si>
  <si>
    <t>Demontáž soklíků nebo lišt pryžových nebo plastových</t>
  </si>
  <si>
    <t>-902584267</t>
  </si>
  <si>
    <t>(4,3+4)*2"šatna"</t>
  </si>
  <si>
    <t>(3,5+4)*2"kancelář"</t>
  </si>
  <si>
    <t>(5,5+4,3)*2"dopravní kancelář"</t>
  </si>
  <si>
    <t>(3,9+3,2)*2"pokladna"</t>
  </si>
  <si>
    <t>130</t>
  </si>
  <si>
    <t>776411111</t>
  </si>
  <si>
    <t>Montáž obvodových soklíků výšky do 80 mm</t>
  </si>
  <si>
    <t>229143465</t>
  </si>
  <si>
    <t>131</t>
  </si>
  <si>
    <t>284110100</t>
  </si>
  <si>
    <t>lišta speciální soklová krytiny z přírodního linolea</t>
  </si>
  <si>
    <t>891887196</t>
  </si>
  <si>
    <t>132</t>
  </si>
  <si>
    <t>276334412</t>
  </si>
  <si>
    <t>781</t>
  </si>
  <si>
    <t>Dokončovací práce - obklady</t>
  </si>
  <si>
    <t>133</t>
  </si>
  <si>
    <t>781121011</t>
  </si>
  <si>
    <t>Příprava podkladu před provedením obkladu nátěr penetrační na stěnu</t>
  </si>
  <si>
    <t>-218255107</t>
  </si>
  <si>
    <t>134</t>
  </si>
  <si>
    <t>781471810</t>
  </si>
  <si>
    <t>Demontáž obkladů z dlaždic keramických kladených do malty</t>
  </si>
  <si>
    <t>1776940086</t>
  </si>
  <si>
    <t>135</t>
  </si>
  <si>
    <t>781474113</t>
  </si>
  <si>
    <t>Montáž obkladů vnitřních stěn z dlaždic keramických lepených flexibilním lepidlem maloformátových hladkých přes 12 do 19 ks/m2</t>
  </si>
  <si>
    <t>1342169998</t>
  </si>
  <si>
    <t>(1,1+0,8+1,1)*1,5"WC</t>
  </si>
  <si>
    <t>(3+1,5+3+0,7)*2"koupelna"</t>
  </si>
  <si>
    <t>1,8*0,6"kuchyňská linka"</t>
  </si>
  <si>
    <t>136</t>
  </si>
  <si>
    <t>59761039</t>
  </si>
  <si>
    <t>obklad keramický hladký přes 22 do 25ks/m2</t>
  </si>
  <si>
    <t>-1096180136</t>
  </si>
  <si>
    <t>21,98*1,1 'Přepočtené koeficientem množství</t>
  </si>
  <si>
    <t>137</t>
  </si>
  <si>
    <t>781477113</t>
  </si>
  <si>
    <t>Montáž obkladů vnitřních stěn z dlaždic keramických Příplatek k cenám za spárování cement bílý</t>
  </si>
  <si>
    <t>-2075577438</t>
  </si>
  <si>
    <t>138</t>
  </si>
  <si>
    <t>781477116</t>
  </si>
  <si>
    <t>Příplatek za použití rohových a ukončovacích profilů</t>
  </si>
  <si>
    <t>-1971836622</t>
  </si>
  <si>
    <t>139</t>
  </si>
  <si>
    <t>998781202</t>
  </si>
  <si>
    <t>Přesun hmot pro obklady keramické stanovený procentní sazbou (%) z ceny vodorovná dopravní vzdálenost do 50 m v objektech výšky přes 6 do 12 m</t>
  </si>
  <si>
    <t>-200483827</t>
  </si>
  <si>
    <t>140</t>
  </si>
  <si>
    <t>784111001</t>
  </si>
  <si>
    <t>Oprášení (ometení) podkladu v místnostech výšky do 3,80 m</t>
  </si>
  <si>
    <t>-1460262568</t>
  </si>
  <si>
    <t>141</t>
  </si>
  <si>
    <t>784181121</t>
  </si>
  <si>
    <t>Penetrace podkladu jednonásobná hloubková v místnostech výšky do 3,80 m</t>
  </si>
  <si>
    <t>-1033983070</t>
  </si>
  <si>
    <t>142</t>
  </si>
  <si>
    <t>784191003</t>
  </si>
  <si>
    <t>Čištění vnitřních ploch hrubý úklid po provedení malířských prací omytím oken dvojitých nebo zdvojených</t>
  </si>
  <si>
    <t>-1333228176</t>
  </si>
  <si>
    <t>143</t>
  </si>
  <si>
    <t>784191007</t>
  </si>
  <si>
    <t>Čištění vnitřních ploch hrubý úklid po provedení malířských prací omytím podlah</t>
  </si>
  <si>
    <t>-1985678220</t>
  </si>
  <si>
    <t>144</t>
  </si>
  <si>
    <t>-22368564</t>
  </si>
  <si>
    <t>(1,5+3)*2*3,2</t>
  </si>
  <si>
    <t>(3+3,3)*2*3,2</t>
  </si>
  <si>
    <t>Práce a dodávky M</t>
  </si>
  <si>
    <t>Montáže technologických zařízení pro dopravní stavby</t>
  </si>
  <si>
    <t>145</t>
  </si>
  <si>
    <t>220322000.1</t>
  </si>
  <si>
    <t>Zapravení stávajícího vedení oznamovacích a slaboproudých zařízení v rámci místnosti</t>
  </si>
  <si>
    <t>-1448195938</t>
  </si>
  <si>
    <t xml:space="preserve">Poznámka k položce:_x000D_
Veškeré vedení oznamovacích a slaboproudých zařízení bude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místnosti._x000D_
_x000D_
Práce na těchto zařízeních je nutné koordinovat se správcem těchto zařízení - správou sdělovací a zabezpečovací techniky SSZT!"_x000D_
</t>
  </si>
  <si>
    <t>146</t>
  </si>
  <si>
    <t>-786938862</t>
  </si>
  <si>
    <t>SO.05 - Elektroinstalace</t>
  </si>
  <si>
    <t>SEE</t>
  </si>
  <si>
    <t>D1 - Dodávky, Elektromontáže, Přidružené výkony k elektropracím</t>
  </si>
  <si>
    <t>D2 - Dodávky a elektromontáže k rozvaděčům</t>
  </si>
  <si>
    <t>D3 - Demontáže</t>
  </si>
  <si>
    <t>D4 - Hromosvod a uzemnění, zemní práce</t>
  </si>
  <si>
    <t>D5 - Ostatní náklady</t>
  </si>
  <si>
    <t>D6 - Revize, zkoušky, měření</t>
  </si>
  <si>
    <t>D1</t>
  </si>
  <si>
    <t>Dodávky, Elektromontáže, Přidružené výkony k elektropracím</t>
  </si>
  <si>
    <t>34555100</t>
  </si>
  <si>
    <t>zásuvka domovní jednoduchá 16A/250V</t>
  </si>
  <si>
    <t>34555120</t>
  </si>
  <si>
    <t>zásuvka domovní dvojitá 16A/250V</t>
  </si>
  <si>
    <t>345551040</t>
  </si>
  <si>
    <t>zásuvka dvojnásobná 16A/250Vstř s přepěťovou ochranou SPD st. 3</t>
  </si>
  <si>
    <t>35811253</t>
  </si>
  <si>
    <t>zásuvka venkovní 3f, 32A/400V, nástěnná, IP44</t>
  </si>
  <si>
    <t>741313003</t>
  </si>
  <si>
    <t>montáž a zapojení zásuvka domovní</t>
  </si>
  <si>
    <t>409011</t>
  </si>
  <si>
    <t>spínač domovní 10A/250Vstř, řaz.1</t>
  </si>
  <si>
    <t>741310001</t>
  </si>
  <si>
    <t>montáž a zapojení spínač domovní 1pólový, řazení 1</t>
  </si>
  <si>
    <t>409021</t>
  </si>
  <si>
    <t>přepínač domovní 10A/250Vstř, řaz.5</t>
  </si>
  <si>
    <t>409023</t>
  </si>
  <si>
    <t>přepínač domovní 10A/250Vstř, řaz.6</t>
  </si>
  <si>
    <t>409026</t>
  </si>
  <si>
    <t>přepínač domovní 10A/250Vstř, řaz.7</t>
  </si>
  <si>
    <t>741310021</t>
  </si>
  <si>
    <t>montáž a zapojení přepínač domovní, řazení 5,6,7</t>
  </si>
  <si>
    <t>R</t>
  </si>
  <si>
    <t>doběhové relé pro ventilátory, montáž do přístrojové krabice k vypínači nebo pohybovému senzoru</t>
  </si>
  <si>
    <t>R.1</t>
  </si>
  <si>
    <t>montáž a zapojení doběhového relé pro ventilátory do přístrojové krabice k vypínači nebo pohyb. s.</t>
  </si>
  <si>
    <t>34571511</t>
  </si>
  <si>
    <t>krabice přístrojová instalační</t>
  </si>
  <si>
    <t>741112061</t>
  </si>
  <si>
    <t>montáž a zapojení krabice přístrojová</t>
  </si>
  <si>
    <t>311317</t>
  </si>
  <si>
    <t>krabice odbočná s víčkem, včetně svorkovnice</t>
  </si>
  <si>
    <t>741112001</t>
  </si>
  <si>
    <t>montáž a zapojení krabice odbočná s výstrojí</t>
  </si>
  <si>
    <t>R311317</t>
  </si>
  <si>
    <t>krabice zapuštěná s dvířky KT250, samozhášivý plast 205x255x70mm, 400V/16A, IP44, pro instalaci transformátorů 230/12V pro splachování a vodovodní baterie</t>
  </si>
  <si>
    <t>R.2</t>
  </si>
  <si>
    <t>drobný montážní a pomocný materiál</t>
  </si>
  <si>
    <t>34823741</t>
  </si>
  <si>
    <t>A - Svítidlo APOLLON 64 W</t>
  </si>
  <si>
    <t>34823742</t>
  </si>
  <si>
    <t>B - Svítidlo ECOPACK LED, 4000K / CRI &gt;= 80, 46 W</t>
  </si>
  <si>
    <t>R.3</t>
  </si>
  <si>
    <t>C - Svítidlo PrevaLight Surface, 4000K / CRI &gt;= 80, 22 W</t>
  </si>
  <si>
    <t>7493100650</t>
  </si>
  <si>
    <t>VO - Venkovní náklopný LED reflektor, přisazená montáž, 29W/230V, 3250lm, 4000K, IP66, certifikovaný pro drážní prostředí</t>
  </si>
  <si>
    <t>34838100</t>
  </si>
  <si>
    <t>NO - Sv. nouzové LED 2W s piktogramem a vlastním bateriovým zdrojem 2H</t>
  </si>
  <si>
    <t>741371001</t>
  </si>
  <si>
    <t>montáž a zapojení svítidlo přisazené nástěnné / stropní</t>
  </si>
  <si>
    <t>000101210</t>
  </si>
  <si>
    <t>kabel CYKY 4x16</t>
  </si>
  <si>
    <t>000101309</t>
  </si>
  <si>
    <t>kabel CYKY 5x10</t>
  </si>
  <si>
    <t>341111000</t>
  </si>
  <si>
    <t>kabel CYKY 5x6</t>
  </si>
  <si>
    <t>000101208</t>
  </si>
  <si>
    <t>kabel CYKY 4x6</t>
  </si>
  <si>
    <t>101106</t>
  </si>
  <si>
    <t>kabel CYKY 3x2,5</t>
  </si>
  <si>
    <t>101105</t>
  </si>
  <si>
    <t>kabel CYKY 3x1,5</t>
  </si>
  <si>
    <t>R101105</t>
  </si>
  <si>
    <t>kabel CYKY 2x1,5</t>
  </si>
  <si>
    <t>21081013</t>
  </si>
  <si>
    <t>uložení kabelu Cu(-CYKY) do 5x10/12x4/19x2,5/24x1,5</t>
  </si>
  <si>
    <t>741122025</t>
  </si>
  <si>
    <t>uložení kabelu Cu(-CYKY) do 4x25</t>
  </si>
  <si>
    <t>34140848</t>
  </si>
  <si>
    <t>vodič izolovaný s Cu jádrem 16mm2</t>
  </si>
  <si>
    <t>34140844</t>
  </si>
  <si>
    <t>vodič izolovaný s Cu jádrem 6mm2</t>
  </si>
  <si>
    <t>210800831</t>
  </si>
  <si>
    <t>uložení vodiče Cu(-CY,CYA) do 1x25</t>
  </si>
  <si>
    <t>210100001</t>
  </si>
  <si>
    <t>ukončení v rozvaděči vč.zapojení vodiče do 2,5mm2</t>
  </si>
  <si>
    <t>210100003</t>
  </si>
  <si>
    <t>ukončení v rozvaděči vč.zapojení vodiče do 16mm2</t>
  </si>
  <si>
    <t>210100101</t>
  </si>
  <si>
    <t>ukončení na svorkovnici vodič do 16mm2</t>
  </si>
  <si>
    <t>R 100531</t>
  </si>
  <si>
    <t>elektroinstalační lišta s krytem, plastová, bílá 20x15, 40x20mm</t>
  </si>
  <si>
    <t>741110511</t>
  </si>
  <si>
    <t>montáž lišta vkládací s víčkem do 60mm</t>
  </si>
  <si>
    <t>34571350</t>
  </si>
  <si>
    <t>trubka elektroinstalační ohebná dvouplášťová korugovaná D32/40 mm, HDPE+LDPE</t>
  </si>
  <si>
    <t>742110001</t>
  </si>
  <si>
    <t>montáž trubek elektroinstalačních plastových ohebných uložených pod omítku včetně zasekání</t>
  </si>
  <si>
    <t>345754920</t>
  </si>
  <si>
    <t>kabelový mřížový rošt pozinkovaný 35x100</t>
  </si>
  <si>
    <t>742110104</t>
  </si>
  <si>
    <t>montáž kabelový žlab pozinkovaný do 60x100</t>
  </si>
  <si>
    <t>D2</t>
  </si>
  <si>
    <t>Dodávky a elektromontáže k rozvaděčům</t>
  </si>
  <si>
    <t>R.4</t>
  </si>
  <si>
    <t>nový elektroměrový rozvaděč RE ve standardu SŽE. Oceloplechová rozvodnice pro 48 modulů, rozměr šxvxh 550x450x180. Venkovní provedení pro zapuštěnou montáž. Připraven pro osazení 3ks 3f elm SŽE na DIN lištu s jištěním, s možností dálkového odečtu + 2ks HDO. Možnost zaplombování. Samotné elm soupravy s odečtem nejsou dodávkou! Včetně montáže, výstroje a zapojení - dle platného shéma rozvaděče</t>
  </si>
  <si>
    <t>R.5</t>
  </si>
  <si>
    <t>rozvaděč RH. Kovo-plastová rozvodnice pro zapuštěnou montáž, 96 modulů 550x750x182, IP40/20, In=160A. Včetně kompletní výzbroje a zapojení. Výstroj a zapojení dle platného shéma rozvaděče</t>
  </si>
  <si>
    <t>D3</t>
  </si>
  <si>
    <t>Demontáže</t>
  </si>
  <si>
    <t>210901035</t>
  </si>
  <si>
    <t>kabel Al(-AYKY) pevně uložený do 2x16/3x10/5 /dmtž</t>
  </si>
  <si>
    <t>210110001</t>
  </si>
  <si>
    <t>spínač nástěnný do IP.1 vč.zapojení 1pólový/ /dmtž</t>
  </si>
  <si>
    <t>210111012</t>
  </si>
  <si>
    <t>zásuvka domovní zapuštěná vč.zapojení průběž /dmtž</t>
  </si>
  <si>
    <t>210190001</t>
  </si>
  <si>
    <t>rozvodnice do hmotnosti 20kg /dmtž</t>
  </si>
  <si>
    <t>210200011</t>
  </si>
  <si>
    <t>svítidlo bytové stropní /dmtž</t>
  </si>
  <si>
    <t>R.6</t>
  </si>
  <si>
    <t>další nespecifikované položky (ventilátory, atd…)</t>
  </si>
  <si>
    <t>D4</t>
  </si>
  <si>
    <t>Hromosvod a uzemnění, zemní práce</t>
  </si>
  <si>
    <t>35442062</t>
  </si>
  <si>
    <t>zemnící pásek FeZn 30/4mm</t>
  </si>
  <si>
    <t>210220001</t>
  </si>
  <si>
    <t>zemnící pásek FeZn 30/4mm, úplná motáž</t>
  </si>
  <si>
    <t>35442062.1</t>
  </si>
  <si>
    <t>zemnící drát FeZn pr.10mm</t>
  </si>
  <si>
    <t>210220001.1</t>
  </si>
  <si>
    <t>zemnící drát FeZn pr.10mm, úplná mtž</t>
  </si>
  <si>
    <t>295111</t>
  </si>
  <si>
    <t>zemnící tyč do 2m, FeZn se svorkou</t>
  </si>
  <si>
    <t>210220361</t>
  </si>
  <si>
    <t>zemnící tyč do 2m, včetně připojení</t>
  </si>
  <si>
    <t>295012</t>
  </si>
  <si>
    <t>jímací vedení drát AlMgSi pr.8mm</t>
  </si>
  <si>
    <t>741420001</t>
  </si>
  <si>
    <t>jímací vedení na povrchu s podpěrami na plochou, sedlovou střechu a do zdiva, úplná mtž do pr. 10mm</t>
  </si>
  <si>
    <t>R295352</t>
  </si>
  <si>
    <t>podpěra vedení hřebenová</t>
  </si>
  <si>
    <t>295352</t>
  </si>
  <si>
    <t>podpěra vedení PV na ploché a šikmé střeše</t>
  </si>
  <si>
    <t>295312</t>
  </si>
  <si>
    <t>podpěra vedení do zdiva PV1a15 150mm FeZn</t>
  </si>
  <si>
    <t>295223</t>
  </si>
  <si>
    <t>jímací tyč hladká JR2,0 FeZn pr.19/2000mm</t>
  </si>
  <si>
    <t>295251</t>
  </si>
  <si>
    <t>ochranná stříška jímače OSH FeZn horní</t>
  </si>
  <si>
    <t>295252</t>
  </si>
  <si>
    <t>ochranná stříška jímače OSD FeZn dolní</t>
  </si>
  <si>
    <t>295411</t>
  </si>
  <si>
    <t>svorka k jímací tyči SJ1 4šrouby FeZn</t>
  </si>
  <si>
    <t>210220221</t>
  </si>
  <si>
    <t>jímací tyč hladká JR2,0 FeZn pr.19/2000mm, úplná montáž</t>
  </si>
  <si>
    <t>295811</t>
  </si>
  <si>
    <t>distanční izolační tyč do 430mm, pro oddálený jímač</t>
  </si>
  <si>
    <t>R210220221</t>
  </si>
  <si>
    <t>distanční izolační tyč, úplná montáž</t>
  </si>
  <si>
    <t>295401</t>
  </si>
  <si>
    <t>svorka univerzální SU FeZn</t>
  </si>
  <si>
    <t>210220301</t>
  </si>
  <si>
    <t>svorka hromosvodová do 2 šroubů, montáž</t>
  </si>
  <si>
    <t>148</t>
  </si>
  <si>
    <t>295406</t>
  </si>
  <si>
    <t>svorka křížová SK FeZn</t>
  </si>
  <si>
    <t>150</t>
  </si>
  <si>
    <t>210220302</t>
  </si>
  <si>
    <t>svorka hromosvodová do 4 šroubů, montáž</t>
  </si>
  <si>
    <t>152</t>
  </si>
  <si>
    <t>295452</t>
  </si>
  <si>
    <t>ochranný úhelník svodu OU délka 2,0m</t>
  </si>
  <si>
    <t>154</t>
  </si>
  <si>
    <t>295461</t>
  </si>
  <si>
    <t>držák úhelníku DOUa 150mm FeZn středový do zdiva</t>
  </si>
  <si>
    <t>156</t>
  </si>
  <si>
    <t>210220372</t>
  </si>
  <si>
    <t>ochranný úhelník nebo trubka/ držáky do zdiva</t>
  </si>
  <si>
    <t>158</t>
  </si>
  <si>
    <t>295404</t>
  </si>
  <si>
    <t>svorka zkušební ZS FeZn</t>
  </si>
  <si>
    <t>160</t>
  </si>
  <si>
    <t>210220302.1</t>
  </si>
  <si>
    <t>svorka zkušební ZS FeZn, úplná montáž</t>
  </si>
  <si>
    <t>162</t>
  </si>
  <si>
    <t>460200164</t>
  </si>
  <si>
    <t>výkop rýhy pro zemnící pásek, š.35, hl.80cm, tz.4/ko1.0</t>
  </si>
  <si>
    <t>164</t>
  </si>
  <si>
    <t>460560164</t>
  </si>
  <si>
    <t>zához kabelové rýhy š.35, hl.80cm, tz.4</t>
  </si>
  <si>
    <t>166</t>
  </si>
  <si>
    <t>460620014</t>
  </si>
  <si>
    <t>provizorní úprava terénu, třída zeminy 4</t>
  </si>
  <si>
    <t>168</t>
  </si>
  <si>
    <t>D5</t>
  </si>
  <si>
    <t>Ostatní náklady</t>
  </si>
  <si>
    <t>218009001</t>
  </si>
  <si>
    <t>poplatek za recyklaci svítidla</t>
  </si>
  <si>
    <t>170</t>
  </si>
  <si>
    <t>218009011</t>
  </si>
  <si>
    <t>poplatek za recyklaci světelného zdroje</t>
  </si>
  <si>
    <t>172</t>
  </si>
  <si>
    <t>219001213</t>
  </si>
  <si>
    <t>vybour.otvoru ve zdi/cihla/ do pr.60mm/tl.do 0,45m</t>
  </si>
  <si>
    <t>174</t>
  </si>
  <si>
    <t>219002611</t>
  </si>
  <si>
    <t>vysekání rýhy/zeď cihla/ hl.do 30mm/š.do 30mm</t>
  </si>
  <si>
    <t>176</t>
  </si>
  <si>
    <t>219003236</t>
  </si>
  <si>
    <t>zazdívka otvoru ve zdivu/cihla/do 0,25m2/tl.0,90m</t>
  </si>
  <si>
    <t>178</t>
  </si>
  <si>
    <t>219003613</t>
  </si>
  <si>
    <t>omítka na stěně/jednotl.plocha do 1,00m2/vč.malty</t>
  </si>
  <si>
    <t>180</t>
  </si>
  <si>
    <t>D6</t>
  </si>
  <si>
    <t>Revize, zkoušky, měření</t>
  </si>
  <si>
    <t>R.7</t>
  </si>
  <si>
    <t>Zkoušky technologických zařízení pod napětím</t>
  </si>
  <si>
    <t>182</t>
  </si>
  <si>
    <t>R.8</t>
  </si>
  <si>
    <t>Uvedení do provozu</t>
  </si>
  <si>
    <t>184</t>
  </si>
  <si>
    <t>21730901</t>
  </si>
  <si>
    <t>vypracování zprávy VR/cena akce do 1.000.000 kč</t>
  </si>
  <si>
    <t>186</t>
  </si>
  <si>
    <t>210280003</t>
  </si>
  <si>
    <t>zkoušky a prohlídky el.rozvodů a zařízení celková prohlídka pro objem mtž. prací do 1 000 000 Kč, revize D</t>
  </si>
  <si>
    <t>188</t>
  </si>
  <si>
    <t>SO.06 - Oprava zpevněných ploch a demolice dřevěného skladu</t>
  </si>
  <si>
    <t xml:space="preserve">    5 - Komunikace</t>
  </si>
  <si>
    <t xml:space="preserve">    9 - Ostatní konstrukce a práce, bourání</t>
  </si>
  <si>
    <t xml:space="preserve">    99 - Přesun hmot</t>
  </si>
  <si>
    <t>O01 - Mobiliář</t>
  </si>
  <si>
    <t>OST - Ostatní</t>
  </si>
  <si>
    <t>113107131</t>
  </si>
  <si>
    <t>Odstranění podkladů nebo krytů ručně s přemístěním hmot na skládku na vzdálenost do 3 m nebo s naložením na dopravní prostředek z betonu prostého, o tl. vrstvy přes 100 do 150 mm</t>
  </si>
  <si>
    <t>1433213731</t>
  </si>
  <si>
    <t>12*1</t>
  </si>
  <si>
    <t>11*1</t>
  </si>
  <si>
    <t>113107142</t>
  </si>
  <si>
    <t>Odstranění podkladů nebo krytů ručně s přemístěním hmot na skládku na vzdálenost do 3 m nebo s naložením na dopravní prostředek živičných, o tl. vrstvy přes 50 do 100 mm</t>
  </si>
  <si>
    <t>-102143850</t>
  </si>
  <si>
    <t>122151103</t>
  </si>
  <si>
    <t>Odkopávky a prokopávky nezapažené v hornině třídy těžitelnosti I, skupiny 1 a 2 objem do 100 m3 strojně</t>
  </si>
  <si>
    <t>1546919531</t>
  </si>
  <si>
    <t>Poznámka k položce:_x000D_
Poznámka k položce: Před zahájením prací je třeba vytýčení inženýrských sítí. V případě kolize budou inženýrské sítě uloženy do chráničky a zabezpečeny proti poškození!</t>
  </si>
  <si>
    <t>(84,9+104+15,25)*0,2</t>
  </si>
  <si>
    <t>132112111</t>
  </si>
  <si>
    <t>Hloubení rýh š do 800 mm v soudržných horninách třídy těžitelnosti I, skupiny 1 a 2 ručně</t>
  </si>
  <si>
    <t>-1744119615</t>
  </si>
  <si>
    <t>(4,4+0,8+6,5+0,8+4,4+9,2)*2*0,5*1,2</t>
  </si>
  <si>
    <t>162701105</t>
  </si>
  <si>
    <t>Vodorovné přemístění do 10000 m výkopku/sypaniny z horniny tř. 1 až 4</t>
  </si>
  <si>
    <t>574014784</t>
  </si>
  <si>
    <t>167101101</t>
  </si>
  <si>
    <t>Nakládání výkopku z hornin tř. 1 až 4 do 100 m3</t>
  </si>
  <si>
    <t>-288908791</t>
  </si>
  <si>
    <t>171201201</t>
  </si>
  <si>
    <t>Uložení sypaniny na skládky</t>
  </si>
  <si>
    <t>561600986</t>
  </si>
  <si>
    <t>171201231</t>
  </si>
  <si>
    <t>Poplatek za uložení stavebního odpadu na recyklační skládce (skládkovné) zeminy a kamení zatříděného do Katalogu odpadů pod kódem 17 05 04</t>
  </si>
  <si>
    <t>648735376</t>
  </si>
  <si>
    <t>40,83*1,8 'Přepočtené koeficientem množství</t>
  </si>
  <si>
    <t>174101101</t>
  </si>
  <si>
    <t>Zásyp jam, šachet rýh nebo kolem objektů sypaninou se zhutněním</t>
  </si>
  <si>
    <t>1470347143</t>
  </si>
  <si>
    <t>181951102</t>
  </si>
  <si>
    <t>Úprava pláně v hornině tř. 1 až 4 se zhutněním</t>
  </si>
  <si>
    <t>881982994</t>
  </si>
  <si>
    <t>(12*20)*2</t>
  </si>
  <si>
    <t>339921132</t>
  </si>
  <si>
    <t>Osazování palisád betonových v řadě se zabetonováním výšky palisády přes 500 do 1000 mm</t>
  </si>
  <si>
    <t>512</t>
  </si>
  <si>
    <t>-1517803105</t>
  </si>
  <si>
    <t>59228419</t>
  </si>
  <si>
    <t>palisáda betonová tyčová hranatá barevná 110x110x600mm</t>
  </si>
  <si>
    <t>-292729310</t>
  </si>
  <si>
    <t>16,9491525423729*5,9 'Přepočtené koeficientem množství</t>
  </si>
  <si>
    <t>38241311R</t>
  </si>
  <si>
    <t>Vsakovací štěrkový val 2x2x2m (hloubení jámy, vysypání štěrkem do vaku z netkané geotextilie, zasypání zeminou</t>
  </si>
  <si>
    <t>-1890912750</t>
  </si>
  <si>
    <t>Komunikace</t>
  </si>
  <si>
    <t>56472111R</t>
  </si>
  <si>
    <t>Podklad z kameniva hrubého drceného vel. 8-16 mm tl 50 mm</t>
  </si>
  <si>
    <t>1684379927</t>
  </si>
  <si>
    <t>564761111</t>
  </si>
  <si>
    <t>Podklad nebo kryt z kameniva hrubého drceného vel. 32-63 mm s rozprostřením a zhutněním, po zhutnění tl. 200 mm</t>
  </si>
  <si>
    <t>-144929834</t>
  </si>
  <si>
    <t>8*7,2"sklad"</t>
  </si>
  <si>
    <t>2*7,2</t>
  </si>
  <si>
    <t>8*2*2</t>
  </si>
  <si>
    <t>5647611R1</t>
  </si>
  <si>
    <t>Podklad z kameniva hrubého drceného vel. 16-32 mm tl 200 mm</t>
  </si>
  <si>
    <t>-167646597</t>
  </si>
  <si>
    <t>596811511</t>
  </si>
  <si>
    <t>Kladení velkoformátové dlažby pozemních komunikací a komunikací pro pěší s ložem z kameniva tl. 40 mm, s vyplněním spár, s hutněním, vibrováním a se smetením přebytečného materiálu tl. přes 150 do 200 mm, velikosti dlaždic do 0,5 m2, pro plochy do 300 m2</t>
  </si>
  <si>
    <t>-1938198062</t>
  </si>
  <si>
    <t>3,2*12"přístupový chodník před čekárnou"</t>
  </si>
  <si>
    <t>1,2*30"přístupový chodník podél kolejiště"</t>
  </si>
  <si>
    <t>3,5*3"plocha pro WC"</t>
  </si>
  <si>
    <t>59246003R</t>
  </si>
  <si>
    <t xml:space="preserve">dlažba plošná betonová terasová reliéfní impregnovaná LAURIA PCT 500x500x50mm </t>
  </si>
  <si>
    <t>-607931655</t>
  </si>
  <si>
    <t>84,9*1,1 'Přepočtené koeficientem množství</t>
  </si>
  <si>
    <t>916231213</t>
  </si>
  <si>
    <t>Osazení chodníkového obrubníku betonového stojatého s boční opěrou do lože z betonu prostého</t>
  </si>
  <si>
    <t>-1509331503</t>
  </si>
  <si>
    <t>3,2+12+3,5"přístupový chodník před čekárnou"</t>
  </si>
  <si>
    <t>(1,2+30)*2"přístupový chodník podél kolejiště"</t>
  </si>
  <si>
    <t>(3,5+3)*2"plocha pro WC"</t>
  </si>
  <si>
    <t>59217017</t>
  </si>
  <si>
    <t>obrubník betonový chodníkový 100x10x25 cm</t>
  </si>
  <si>
    <t>1496118439</t>
  </si>
  <si>
    <t>86,3636363636364*1,1 'Přepočtené koeficientem množství</t>
  </si>
  <si>
    <t>637211321</t>
  </si>
  <si>
    <t>Okapový chodník z dlaždic betonových vymývaných s vyplněním spár drobným kamenivem, tl. dlaždic do 50 mm do písku</t>
  </si>
  <si>
    <t>-805378256</t>
  </si>
  <si>
    <t>(4,4+9,2+4,4+0,8+6,5+0,8+4,4)*0,5</t>
  </si>
  <si>
    <t>637311122</t>
  </si>
  <si>
    <t>Okapový chodník z obrubníků betonových chodníkových, se zalitím spár cementovou maltou do lože z betonu prostého, z obrubníků stojatých</t>
  </si>
  <si>
    <t>656623997</t>
  </si>
  <si>
    <t>(4,4+9,2+4,4+0,8+6,5+0,8+4,4)"okapový chodník"</t>
  </si>
  <si>
    <t>87131031R.1</t>
  </si>
  <si>
    <t>Kanalizační přípojka DN 150 kompletní vč. zemních prací, napojení na lapač/potrubí a uvedením povrchu do původního stavu</t>
  </si>
  <si>
    <t>-1614037354</t>
  </si>
  <si>
    <t>4*15"svody do vsaku"</t>
  </si>
  <si>
    <t>899102111</t>
  </si>
  <si>
    <t>Osazení poklopů včetně rámů hmotnosti do 100 kg</t>
  </si>
  <si>
    <t>-379796886</t>
  </si>
  <si>
    <t>562306040</t>
  </si>
  <si>
    <t>poklop Hermelock PU + rám HDPE, HE 700, 700 x 700 x 65 mm</t>
  </si>
  <si>
    <t>1686962450</t>
  </si>
  <si>
    <t>562306140</t>
  </si>
  <si>
    <t>těsnění poklopu Hermelock S 700 pro HE 700</t>
  </si>
  <si>
    <t>302839688</t>
  </si>
  <si>
    <t>899102211</t>
  </si>
  <si>
    <t>Demontáž poklopů litinových nebo ocelových včetně rámů hmotnosti přes 50 do 100 kg</t>
  </si>
  <si>
    <t>-1483288570</t>
  </si>
  <si>
    <t>899331110</t>
  </si>
  <si>
    <t>Oprava obetonování rámu, úprava pro nově osazované poklopy a výšková úprava do 200 mm zvýšením poklopu</t>
  </si>
  <si>
    <t>-224494935</t>
  </si>
  <si>
    <t>Ostatní konstrukce a práce, bourání</t>
  </si>
  <si>
    <t>919735114</t>
  </si>
  <si>
    <t>Řezání stávajícího živičného krytu nebo podkladu hloubky přes 150 do 200 mm</t>
  </si>
  <si>
    <t>-1541883153</t>
  </si>
  <si>
    <t>965081353</t>
  </si>
  <si>
    <t>Bourání podlah z dlaždic bez podkladního lože nebo mazaniny, s jakoukoliv výplní spár betonových, teracových nebo čedičových tl. přes 40 mm, plochy přes 1 m2</t>
  </si>
  <si>
    <t>1432387195</t>
  </si>
  <si>
    <t>12*3</t>
  </si>
  <si>
    <t>981011112</t>
  </si>
  <si>
    <t>Demolice budov postupným rozebíráním dřevěných ostatních, oboustranně obitých, případně omítnutých</t>
  </si>
  <si>
    <t>-1674540518</t>
  </si>
  <si>
    <t>(7,2*8)*2,8</t>
  </si>
  <si>
    <t>(7,2*8)*1</t>
  </si>
  <si>
    <t>981511113</t>
  </si>
  <si>
    <t>Demolice konstrukcí objektů postupným rozebíráním zdiva na maltu cementovou z kamene</t>
  </si>
  <si>
    <t>-1753544479</t>
  </si>
  <si>
    <t>((8+7,2)*2)*0,8*0,6</t>
  </si>
  <si>
    <t>998223011</t>
  </si>
  <si>
    <t>Přesun hmot pro pozemní komunikace s krytem dlážděným</t>
  </si>
  <si>
    <t>-764905117</t>
  </si>
  <si>
    <t>1326141445</t>
  </si>
  <si>
    <t>-86739189</t>
  </si>
  <si>
    <t>103,454*19 'Přepočtené koeficientem množství</t>
  </si>
  <si>
    <t>1807038928</t>
  </si>
  <si>
    <t>103,454</t>
  </si>
  <si>
    <t>-1,428</t>
  </si>
  <si>
    <t>-36,48</t>
  </si>
  <si>
    <t>-48,591</t>
  </si>
  <si>
    <t>Poplatek za uložení stavebního odpadu na skládce (skládkovné) dřevěného zatříděného do Katalogu odpadů pod kódem 17 02 01</t>
  </si>
  <si>
    <t>-1176163370</t>
  </si>
  <si>
    <t>997013821</t>
  </si>
  <si>
    <t>Poplatek za uložení stavebního odpadu na skládce (skládkovné) ze stavebních materiálů obsahujících azbest zatříděných do Katalogu odpadů pod kódem 17 06 05</t>
  </si>
  <si>
    <t>-115990801</t>
  </si>
  <si>
    <t>997013873</t>
  </si>
  <si>
    <t>393810126</t>
  </si>
  <si>
    <t>O0013.1</t>
  </si>
  <si>
    <t>D+M venkovní lavice, vel. 1300/500, vč povrchové úpravy - viz TZ</t>
  </si>
  <si>
    <t>344523619</t>
  </si>
  <si>
    <t>Poznámka k položce:_x000D_
Poznámka k položce: Lavice budou v antivandal provedení a zabezpečeny proti odcizení pevným přikotvením chem. kotvou do bet. podkladu.  Provedení dle sm. SŽDC PO-20/2019-GŘ - „Moderní design a architektura nádraží a zastávek ČR – Mobiliář“   čj. 62741/2019-SŽDC-GŘ-O23 ze dne 23. 10. 2019</t>
  </si>
  <si>
    <t>O0014</t>
  </si>
  <si>
    <t>D+M odpadkové koše, ocelový plech, vel. 500x250 V=1100 mm - viz TZ</t>
  </si>
  <si>
    <t>1785287536</t>
  </si>
  <si>
    <t>Poznámka k položce:_x000D_
Poznámka k položce: koše budou v antivandal provedení a zabezpečeny proti krádeži ukotvením na chem. kotvu k bet. podkladu - dle vyjádření zástupce investora na místě.  Provedení dle sm. SŽDC PO-20/2019-GŘ - „Moderní design a architektura nádraží a zastávek ČR – Mobiliář“   čj. 62741/2019-SŽDC-GŘ-O23 ze dne 23. 10. 2019</t>
  </si>
  <si>
    <t>Odvoz a likvidace stávajícího mobiliáře</t>
  </si>
  <si>
    <t>860063140</t>
  </si>
  <si>
    <t>711161221</t>
  </si>
  <si>
    <t>Izolace proti zemní vlhkosti nopovou fólií s textilií svislá, nopek v 4,0 mm, tl. fólie do 0,6 mm</t>
  </si>
  <si>
    <t>-1224373599</t>
  </si>
  <si>
    <t>(4,4+0,8+6,5+0,8+4,4+9,2)*2*1</t>
  </si>
  <si>
    <t>998711201</t>
  </si>
  <si>
    <t>Přesun hmot procentní pro izolace proti vodě, vlhkosti a plynům v objektech v do 6 m</t>
  </si>
  <si>
    <t>-2009506966</t>
  </si>
  <si>
    <t>765131000.1</t>
  </si>
  <si>
    <t xml:space="preserve">Práce se škodlivými materiály - příplatek za práci s azbestem (kontrolované pásmo, hygienická smyčka, dekontaminace konstrukcí, ochranné prostředky, filtrace), ohlášení těchto prací na příslušných úřadech </t>
  </si>
  <si>
    <t>340069459</t>
  </si>
  <si>
    <t>-2033451788</t>
  </si>
  <si>
    <t>(5,5*8)*2</t>
  </si>
  <si>
    <t>765131871</t>
  </si>
  <si>
    <t>Demontáž vláknocementové krytiny vlnité sklonu do 30° hřebene nebo nároží do suti</t>
  </si>
  <si>
    <t>1897609324</t>
  </si>
  <si>
    <t>765131891</t>
  </si>
  <si>
    <t>Demontáž vláknocementové krytiny vlnité Příplatek k cenám za sklon přes 30° demontáže krytiny</t>
  </si>
  <si>
    <t>1595818766</t>
  </si>
  <si>
    <t>765131893</t>
  </si>
  <si>
    <t>Demontáž vláknocementové krytiny vlnité Příplatek k cenám za sklon přes 30° demontáže hřebene nebo nároží</t>
  </si>
  <si>
    <t>11691723</t>
  </si>
  <si>
    <t>2607235</t>
  </si>
  <si>
    <t>767111000.1</t>
  </si>
  <si>
    <t>Dodávka a montáž stěny pro zakrytí veřejných WC (ocelová konstrukce z jeklů, výplň tahokov, povrchová úprava žár. zinkování, půdorysný tvar U 2+3+2m, v. 2m) vč. zabetonování</t>
  </si>
  <si>
    <t>-1762226723</t>
  </si>
  <si>
    <t>2100955669</t>
  </si>
  <si>
    <t>Ostatní</t>
  </si>
  <si>
    <t>075002000</t>
  </si>
  <si>
    <t>Vytyčení, zajištění a ochrana stávajících inženýrských sítí vč. jejich dočasného zabezpečení a zajištění po dobu akce</t>
  </si>
  <si>
    <t>1024</t>
  </si>
  <si>
    <t>1676379399</t>
  </si>
  <si>
    <t>SO.07 - VRN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</si>
  <si>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</si>
  <si>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</si>
  <si>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</si>
  <si>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</si>
  <si>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Vedlejší rozpočtové náklady</t>
  </si>
  <si>
    <t>VRN3</t>
  </si>
  <si>
    <t>Zařízení staveniště</t>
  </si>
  <si>
    <t>030001000</t>
  </si>
  <si>
    <t>Kč</t>
  </si>
  <si>
    <t>244752064</t>
  </si>
  <si>
    <t>Poznámka k položce:_x000D_
Poznámka k položce: Zahrnuje i zábory vč. poplatků a ostatní konstrukce a práce na zařízení a zabezpečení staveniště, náhradní přístup, náhradní značení DIR a DIO aj.</t>
  </si>
  <si>
    <t>VRN7</t>
  </si>
  <si>
    <t>Provozní vlivy</t>
  </si>
  <si>
    <t>070001000</t>
  </si>
  <si>
    <t>Provozní vlivy, dozory aj.</t>
  </si>
  <si>
    <t>-1093285686</t>
  </si>
  <si>
    <t>Poznámka k položce:_x000D_
Poznámka k položce: zahrnuje, zabezpečení prací v blízkosti kolejiště a za plného provozu VB, v případě nutnosti vytyčení a zabezpečení inž. sítí aj., koordinace s ostatními profesemi, stavbami a správci dotčených zařízení</t>
  </si>
  <si>
    <t>VRN8</t>
  </si>
  <si>
    <t>Přesun stavebních kapacit</t>
  </si>
  <si>
    <t>080001000</t>
  </si>
  <si>
    <t>Přesun stavebních kapacit, doprava zaměstnanců aj.</t>
  </si>
  <si>
    <t>-1575782861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</si>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</sst>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4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23" xfId="0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6" fillId="2" borderId="20" xfId="0" applyFont="1" applyFill="1" applyBorder="1" applyAlignment="1" applyProtection="1">
      <alignment horizontal="left" vertical="center"/>
      <protection locked="0"/>
    </xf>
    <xf numFmtId="0" fontId="36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3"/>
  <sheetViews>
    <sheetView showGridLines="0" tabSelected="1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90"/>
      <c r="AS2" s="390"/>
      <c r="AT2" s="390"/>
      <c r="AU2" s="390"/>
      <c r="AV2" s="390"/>
      <c r="AW2" s="390"/>
      <c r="AX2" s="390"/>
      <c r="AY2" s="390"/>
      <c r="AZ2" s="390"/>
      <c r="BA2" s="390"/>
      <c r="BB2" s="390"/>
      <c r="BC2" s="390"/>
      <c r="BD2" s="390"/>
      <c r="BE2" s="390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74" t="s">
        <v>14</v>
      </c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375"/>
      <c r="Y5" s="375"/>
      <c r="Z5" s="375"/>
      <c r="AA5" s="375"/>
      <c r="AB5" s="375"/>
      <c r="AC5" s="375"/>
      <c r="AD5" s="375"/>
      <c r="AE5" s="375"/>
      <c r="AF5" s="375"/>
      <c r="AG5" s="375"/>
      <c r="AH5" s="375"/>
      <c r="AI5" s="375"/>
      <c r="AJ5" s="375"/>
      <c r="AK5" s="375"/>
      <c r="AL5" s="375"/>
      <c r="AM5" s="375"/>
      <c r="AN5" s="375"/>
      <c r="AO5" s="375"/>
      <c r="AP5" s="24"/>
      <c r="AQ5" s="24"/>
      <c r="AR5" s="22"/>
      <c r="BE5" s="371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76" t="s">
        <v>17</v>
      </c>
      <c r="L6" s="375"/>
      <c r="M6" s="375"/>
      <c r="N6" s="375"/>
      <c r="O6" s="375"/>
      <c r="P6" s="375"/>
      <c r="Q6" s="375"/>
      <c r="R6" s="375"/>
      <c r="S6" s="375"/>
      <c r="T6" s="375"/>
      <c r="U6" s="375"/>
      <c r="V6" s="375"/>
      <c r="W6" s="375"/>
      <c r="X6" s="375"/>
      <c r="Y6" s="375"/>
      <c r="Z6" s="375"/>
      <c r="AA6" s="375"/>
      <c r="AB6" s="375"/>
      <c r="AC6" s="375"/>
      <c r="AD6" s="375"/>
      <c r="AE6" s="375"/>
      <c r="AF6" s="375"/>
      <c r="AG6" s="375"/>
      <c r="AH6" s="375"/>
      <c r="AI6" s="375"/>
      <c r="AJ6" s="375"/>
      <c r="AK6" s="375"/>
      <c r="AL6" s="375"/>
      <c r="AM6" s="375"/>
      <c r="AN6" s="375"/>
      <c r="AO6" s="375"/>
      <c r="AP6" s="24"/>
      <c r="AQ6" s="24"/>
      <c r="AR6" s="22"/>
      <c r="BE6" s="372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72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72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72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72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72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72"/>
      <c r="BS12" s="19" t="s">
        <v>6</v>
      </c>
    </row>
    <row r="13" spans="1:74" s="1" customFormat="1" ht="12" customHeight="1">
      <c r="B13" s="23"/>
      <c r="C13" s="24"/>
      <c r="D13" s="31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32</v>
      </c>
      <c r="AO13" s="24"/>
      <c r="AP13" s="24"/>
      <c r="AQ13" s="24"/>
      <c r="AR13" s="22"/>
      <c r="BE13" s="372"/>
      <c r="BS13" s="19" t="s">
        <v>6</v>
      </c>
    </row>
    <row r="14" spans="1:74" ht="12.75">
      <c r="B14" s="23"/>
      <c r="C14" s="24"/>
      <c r="D14" s="24"/>
      <c r="E14" s="377" t="s">
        <v>32</v>
      </c>
      <c r="F14" s="378"/>
      <c r="G14" s="378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378"/>
      <c r="U14" s="378"/>
      <c r="V14" s="378"/>
      <c r="W14" s="378"/>
      <c r="X14" s="378"/>
      <c r="Y14" s="378"/>
      <c r="Z14" s="378"/>
      <c r="AA14" s="378"/>
      <c r="AB14" s="378"/>
      <c r="AC14" s="378"/>
      <c r="AD14" s="378"/>
      <c r="AE14" s="378"/>
      <c r="AF14" s="378"/>
      <c r="AG14" s="378"/>
      <c r="AH14" s="378"/>
      <c r="AI14" s="378"/>
      <c r="AJ14" s="378"/>
      <c r="AK14" s="31" t="s">
        <v>29</v>
      </c>
      <c r="AL14" s="24"/>
      <c r="AM14" s="24"/>
      <c r="AN14" s="33" t="s">
        <v>32</v>
      </c>
      <c r="AO14" s="24"/>
      <c r="AP14" s="24"/>
      <c r="AQ14" s="24"/>
      <c r="AR14" s="22"/>
      <c r="BE14" s="372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72"/>
      <c r="BS15" s="19" t="s">
        <v>4</v>
      </c>
    </row>
    <row r="16" spans="1:74" s="1" customFormat="1" ht="12" customHeight="1">
      <c r="B16" s="23"/>
      <c r="C16" s="24"/>
      <c r="D16" s="31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72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72"/>
      <c r="BS17" s="19" t="s">
        <v>35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72"/>
      <c r="BS18" s="19" t="s">
        <v>6</v>
      </c>
    </row>
    <row r="19" spans="1:71" s="1" customFormat="1" ht="12" customHeight="1">
      <c r="B19" s="23"/>
      <c r="C19" s="24"/>
      <c r="D19" s="31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72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72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72"/>
    </row>
    <row r="22" spans="1:71" s="1" customFormat="1" ht="12" customHeight="1">
      <c r="B22" s="23"/>
      <c r="C22" s="24"/>
      <c r="D22" s="31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72"/>
    </row>
    <row r="23" spans="1:71" s="1" customFormat="1" ht="47.25" customHeight="1">
      <c r="B23" s="23"/>
      <c r="C23" s="24"/>
      <c r="D23" s="24"/>
      <c r="E23" s="379" t="s">
        <v>39</v>
      </c>
      <c r="F23" s="379"/>
      <c r="G23" s="379"/>
      <c r="H23" s="379"/>
      <c r="I23" s="379"/>
      <c r="J23" s="379"/>
      <c r="K23" s="379"/>
      <c r="L23" s="379"/>
      <c r="M23" s="379"/>
      <c r="N23" s="379"/>
      <c r="O23" s="379"/>
      <c r="P23" s="379"/>
      <c r="Q23" s="379"/>
      <c r="R23" s="379"/>
      <c r="S23" s="379"/>
      <c r="T23" s="379"/>
      <c r="U23" s="379"/>
      <c r="V23" s="379"/>
      <c r="W23" s="379"/>
      <c r="X23" s="379"/>
      <c r="Y23" s="379"/>
      <c r="Z23" s="379"/>
      <c r="AA23" s="379"/>
      <c r="AB23" s="379"/>
      <c r="AC23" s="379"/>
      <c r="AD23" s="379"/>
      <c r="AE23" s="379"/>
      <c r="AF23" s="379"/>
      <c r="AG23" s="379"/>
      <c r="AH23" s="379"/>
      <c r="AI23" s="379"/>
      <c r="AJ23" s="379"/>
      <c r="AK23" s="379"/>
      <c r="AL23" s="379"/>
      <c r="AM23" s="379"/>
      <c r="AN23" s="379"/>
      <c r="AO23" s="24"/>
      <c r="AP23" s="24"/>
      <c r="AQ23" s="24"/>
      <c r="AR23" s="22"/>
      <c r="BE23" s="372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72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72"/>
    </row>
    <row r="26" spans="1:71" s="2" customFormat="1" ht="25.9" customHeight="1">
      <c r="A26" s="36"/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80">
        <f>ROUND(AG54,2)</f>
        <v>0</v>
      </c>
      <c r="AL26" s="381"/>
      <c r="AM26" s="381"/>
      <c r="AN26" s="381"/>
      <c r="AO26" s="381"/>
      <c r="AP26" s="38"/>
      <c r="AQ26" s="38"/>
      <c r="AR26" s="41"/>
      <c r="BE26" s="372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72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2" t="s">
        <v>41</v>
      </c>
      <c r="M28" s="382"/>
      <c r="N28" s="382"/>
      <c r="O28" s="382"/>
      <c r="P28" s="382"/>
      <c r="Q28" s="38"/>
      <c r="R28" s="38"/>
      <c r="S28" s="38"/>
      <c r="T28" s="38"/>
      <c r="U28" s="38"/>
      <c r="V28" s="38"/>
      <c r="W28" s="382" t="s">
        <v>42</v>
      </c>
      <c r="X28" s="382"/>
      <c r="Y28" s="382"/>
      <c r="Z28" s="382"/>
      <c r="AA28" s="382"/>
      <c r="AB28" s="382"/>
      <c r="AC28" s="382"/>
      <c r="AD28" s="382"/>
      <c r="AE28" s="382"/>
      <c r="AF28" s="38"/>
      <c r="AG28" s="38"/>
      <c r="AH28" s="38"/>
      <c r="AI28" s="38"/>
      <c r="AJ28" s="38"/>
      <c r="AK28" s="382" t="s">
        <v>43</v>
      </c>
      <c r="AL28" s="382"/>
      <c r="AM28" s="382"/>
      <c r="AN28" s="382"/>
      <c r="AO28" s="382"/>
      <c r="AP28" s="38"/>
      <c r="AQ28" s="38"/>
      <c r="AR28" s="41"/>
      <c r="BE28" s="372"/>
    </row>
    <row r="29" spans="1:71" s="3" customFormat="1" ht="14.45" customHeight="1">
      <c r="B29" s="42"/>
      <c r="C29" s="43"/>
      <c r="D29" s="31" t="s">
        <v>44</v>
      </c>
      <c r="E29" s="43"/>
      <c r="F29" s="31" t="s">
        <v>45</v>
      </c>
      <c r="G29" s="43"/>
      <c r="H29" s="43"/>
      <c r="I29" s="43"/>
      <c r="J29" s="43"/>
      <c r="K29" s="43"/>
      <c r="L29" s="385">
        <v>0.21</v>
      </c>
      <c r="M29" s="384"/>
      <c r="N29" s="384"/>
      <c r="O29" s="384"/>
      <c r="P29" s="384"/>
      <c r="Q29" s="43"/>
      <c r="R29" s="43"/>
      <c r="S29" s="43"/>
      <c r="T29" s="43"/>
      <c r="U29" s="43"/>
      <c r="V29" s="43"/>
      <c r="W29" s="383">
        <f>ROUND(AZ54, 2)</f>
        <v>0</v>
      </c>
      <c r="X29" s="384"/>
      <c r="Y29" s="384"/>
      <c r="Z29" s="384"/>
      <c r="AA29" s="384"/>
      <c r="AB29" s="384"/>
      <c r="AC29" s="384"/>
      <c r="AD29" s="384"/>
      <c r="AE29" s="384"/>
      <c r="AF29" s="43"/>
      <c r="AG29" s="43"/>
      <c r="AH29" s="43"/>
      <c r="AI29" s="43"/>
      <c r="AJ29" s="43"/>
      <c r="AK29" s="383">
        <f>ROUND(AV54, 2)</f>
        <v>0</v>
      </c>
      <c r="AL29" s="384"/>
      <c r="AM29" s="384"/>
      <c r="AN29" s="384"/>
      <c r="AO29" s="384"/>
      <c r="AP29" s="43"/>
      <c r="AQ29" s="43"/>
      <c r="AR29" s="44"/>
      <c r="BE29" s="373"/>
    </row>
    <row r="30" spans="1:71" s="3" customFormat="1" ht="14.45" customHeight="1">
      <c r="B30" s="42"/>
      <c r="C30" s="43"/>
      <c r="D30" s="43"/>
      <c r="E30" s="43"/>
      <c r="F30" s="31" t="s">
        <v>46</v>
      </c>
      <c r="G30" s="43"/>
      <c r="H30" s="43"/>
      <c r="I30" s="43"/>
      <c r="J30" s="43"/>
      <c r="K30" s="43"/>
      <c r="L30" s="385">
        <v>0.15</v>
      </c>
      <c r="M30" s="384"/>
      <c r="N30" s="384"/>
      <c r="O30" s="384"/>
      <c r="P30" s="384"/>
      <c r="Q30" s="43"/>
      <c r="R30" s="43"/>
      <c r="S30" s="43"/>
      <c r="T30" s="43"/>
      <c r="U30" s="43"/>
      <c r="V30" s="43"/>
      <c r="W30" s="383">
        <f>ROUND(BA54, 2)</f>
        <v>0</v>
      </c>
      <c r="X30" s="384"/>
      <c r="Y30" s="384"/>
      <c r="Z30" s="384"/>
      <c r="AA30" s="384"/>
      <c r="AB30" s="384"/>
      <c r="AC30" s="384"/>
      <c r="AD30" s="384"/>
      <c r="AE30" s="384"/>
      <c r="AF30" s="43"/>
      <c r="AG30" s="43"/>
      <c r="AH30" s="43"/>
      <c r="AI30" s="43"/>
      <c r="AJ30" s="43"/>
      <c r="AK30" s="383">
        <f>ROUND(AW54, 2)</f>
        <v>0</v>
      </c>
      <c r="AL30" s="384"/>
      <c r="AM30" s="384"/>
      <c r="AN30" s="384"/>
      <c r="AO30" s="384"/>
      <c r="AP30" s="43"/>
      <c r="AQ30" s="43"/>
      <c r="AR30" s="44"/>
      <c r="BE30" s="373"/>
    </row>
    <row r="31" spans="1:71" s="3" customFormat="1" ht="14.45" hidden="1" customHeight="1">
      <c r="B31" s="42"/>
      <c r="C31" s="43"/>
      <c r="D31" s="43"/>
      <c r="E31" s="43"/>
      <c r="F31" s="31" t="s">
        <v>47</v>
      </c>
      <c r="G31" s="43"/>
      <c r="H31" s="43"/>
      <c r="I31" s="43"/>
      <c r="J31" s="43"/>
      <c r="K31" s="43"/>
      <c r="L31" s="385">
        <v>0.21</v>
      </c>
      <c r="M31" s="384"/>
      <c r="N31" s="384"/>
      <c r="O31" s="384"/>
      <c r="P31" s="384"/>
      <c r="Q31" s="43"/>
      <c r="R31" s="43"/>
      <c r="S31" s="43"/>
      <c r="T31" s="43"/>
      <c r="U31" s="43"/>
      <c r="V31" s="43"/>
      <c r="W31" s="383">
        <f>ROUND(BB54, 2)</f>
        <v>0</v>
      </c>
      <c r="X31" s="384"/>
      <c r="Y31" s="384"/>
      <c r="Z31" s="384"/>
      <c r="AA31" s="384"/>
      <c r="AB31" s="384"/>
      <c r="AC31" s="384"/>
      <c r="AD31" s="384"/>
      <c r="AE31" s="384"/>
      <c r="AF31" s="43"/>
      <c r="AG31" s="43"/>
      <c r="AH31" s="43"/>
      <c r="AI31" s="43"/>
      <c r="AJ31" s="43"/>
      <c r="AK31" s="383">
        <v>0</v>
      </c>
      <c r="AL31" s="384"/>
      <c r="AM31" s="384"/>
      <c r="AN31" s="384"/>
      <c r="AO31" s="384"/>
      <c r="AP31" s="43"/>
      <c r="AQ31" s="43"/>
      <c r="AR31" s="44"/>
      <c r="BE31" s="373"/>
    </row>
    <row r="32" spans="1:71" s="3" customFormat="1" ht="14.45" hidden="1" customHeight="1">
      <c r="B32" s="42"/>
      <c r="C32" s="43"/>
      <c r="D32" s="43"/>
      <c r="E32" s="43"/>
      <c r="F32" s="31" t="s">
        <v>48</v>
      </c>
      <c r="G32" s="43"/>
      <c r="H32" s="43"/>
      <c r="I32" s="43"/>
      <c r="J32" s="43"/>
      <c r="K32" s="43"/>
      <c r="L32" s="385">
        <v>0.15</v>
      </c>
      <c r="M32" s="384"/>
      <c r="N32" s="384"/>
      <c r="O32" s="384"/>
      <c r="P32" s="384"/>
      <c r="Q32" s="43"/>
      <c r="R32" s="43"/>
      <c r="S32" s="43"/>
      <c r="T32" s="43"/>
      <c r="U32" s="43"/>
      <c r="V32" s="43"/>
      <c r="W32" s="383">
        <f>ROUND(BC54, 2)</f>
        <v>0</v>
      </c>
      <c r="X32" s="384"/>
      <c r="Y32" s="384"/>
      <c r="Z32" s="384"/>
      <c r="AA32" s="384"/>
      <c r="AB32" s="384"/>
      <c r="AC32" s="384"/>
      <c r="AD32" s="384"/>
      <c r="AE32" s="384"/>
      <c r="AF32" s="43"/>
      <c r="AG32" s="43"/>
      <c r="AH32" s="43"/>
      <c r="AI32" s="43"/>
      <c r="AJ32" s="43"/>
      <c r="AK32" s="383">
        <v>0</v>
      </c>
      <c r="AL32" s="384"/>
      <c r="AM32" s="384"/>
      <c r="AN32" s="384"/>
      <c r="AO32" s="384"/>
      <c r="AP32" s="43"/>
      <c r="AQ32" s="43"/>
      <c r="AR32" s="44"/>
      <c r="BE32" s="373"/>
    </row>
    <row r="33" spans="1:57" s="3" customFormat="1" ht="14.45" hidden="1" customHeight="1">
      <c r="B33" s="42"/>
      <c r="C33" s="43"/>
      <c r="D33" s="43"/>
      <c r="E33" s="43"/>
      <c r="F33" s="31" t="s">
        <v>49</v>
      </c>
      <c r="G33" s="43"/>
      <c r="H33" s="43"/>
      <c r="I33" s="43"/>
      <c r="J33" s="43"/>
      <c r="K33" s="43"/>
      <c r="L33" s="385">
        <v>0</v>
      </c>
      <c r="M33" s="384"/>
      <c r="N33" s="384"/>
      <c r="O33" s="384"/>
      <c r="P33" s="384"/>
      <c r="Q33" s="43"/>
      <c r="R33" s="43"/>
      <c r="S33" s="43"/>
      <c r="T33" s="43"/>
      <c r="U33" s="43"/>
      <c r="V33" s="43"/>
      <c r="W33" s="383">
        <f>ROUND(BD54, 2)</f>
        <v>0</v>
      </c>
      <c r="X33" s="384"/>
      <c r="Y33" s="384"/>
      <c r="Z33" s="384"/>
      <c r="AA33" s="384"/>
      <c r="AB33" s="384"/>
      <c r="AC33" s="384"/>
      <c r="AD33" s="384"/>
      <c r="AE33" s="384"/>
      <c r="AF33" s="43"/>
      <c r="AG33" s="43"/>
      <c r="AH33" s="43"/>
      <c r="AI33" s="43"/>
      <c r="AJ33" s="43"/>
      <c r="AK33" s="383">
        <v>0</v>
      </c>
      <c r="AL33" s="384"/>
      <c r="AM33" s="384"/>
      <c r="AN33" s="384"/>
      <c r="AO33" s="384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50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51</v>
      </c>
      <c r="U35" s="47"/>
      <c r="V35" s="47"/>
      <c r="W35" s="47"/>
      <c r="X35" s="389" t="s">
        <v>52</v>
      </c>
      <c r="Y35" s="387"/>
      <c r="Z35" s="387"/>
      <c r="AA35" s="387"/>
      <c r="AB35" s="387"/>
      <c r="AC35" s="47"/>
      <c r="AD35" s="47"/>
      <c r="AE35" s="47"/>
      <c r="AF35" s="47"/>
      <c r="AG35" s="47"/>
      <c r="AH35" s="47"/>
      <c r="AI35" s="47"/>
      <c r="AJ35" s="47"/>
      <c r="AK35" s="386">
        <f>SUM(AK26:AK33)</f>
        <v>0</v>
      </c>
      <c r="AL35" s="387"/>
      <c r="AM35" s="387"/>
      <c r="AN35" s="387"/>
      <c r="AO35" s="388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07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1" t="str">
        <f>K6</f>
        <v>Kralupy nad Vltavou předměstí ON - oprava</v>
      </c>
      <c r="M45" s="352"/>
      <c r="N45" s="352"/>
      <c r="O45" s="352"/>
      <c r="P45" s="352"/>
      <c r="Q45" s="352"/>
      <c r="R45" s="352"/>
      <c r="S45" s="352"/>
      <c r="T45" s="352"/>
      <c r="U45" s="352"/>
      <c r="V45" s="352"/>
      <c r="W45" s="352"/>
      <c r="X45" s="352"/>
      <c r="Y45" s="352"/>
      <c r="Z45" s="352"/>
      <c r="AA45" s="352"/>
      <c r="AB45" s="352"/>
      <c r="AC45" s="352"/>
      <c r="AD45" s="352"/>
      <c r="AE45" s="352"/>
      <c r="AF45" s="352"/>
      <c r="AG45" s="352"/>
      <c r="AH45" s="352"/>
      <c r="AI45" s="352"/>
      <c r="AJ45" s="352"/>
      <c r="AK45" s="352"/>
      <c r="AL45" s="352"/>
      <c r="AM45" s="352"/>
      <c r="AN45" s="352"/>
      <c r="AO45" s="352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Kralupy nad Vltavou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53" t="str">
        <f>IF(AN8= "","",AN8)</f>
        <v>8. 4. 2020</v>
      </c>
      <c r="AN47" s="353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Správa železnic, státní organizace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33</v>
      </c>
      <c r="AJ49" s="38"/>
      <c r="AK49" s="38"/>
      <c r="AL49" s="38"/>
      <c r="AM49" s="354" t="str">
        <f>IF(E17="","",E17)</f>
        <v xml:space="preserve"> </v>
      </c>
      <c r="AN49" s="355"/>
      <c r="AO49" s="355"/>
      <c r="AP49" s="355"/>
      <c r="AQ49" s="38"/>
      <c r="AR49" s="41"/>
      <c r="AS49" s="356" t="s">
        <v>54</v>
      </c>
      <c r="AT49" s="357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31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36</v>
      </c>
      <c r="AJ50" s="38"/>
      <c r="AK50" s="38"/>
      <c r="AL50" s="38"/>
      <c r="AM50" s="354" t="str">
        <f>IF(E20="","",E20)</f>
        <v>L. Malý</v>
      </c>
      <c r="AN50" s="355"/>
      <c r="AO50" s="355"/>
      <c r="AP50" s="355"/>
      <c r="AQ50" s="38"/>
      <c r="AR50" s="41"/>
      <c r="AS50" s="358"/>
      <c r="AT50" s="359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0"/>
      <c r="AT51" s="361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2" t="s">
        <v>55</v>
      </c>
      <c r="D52" s="363"/>
      <c r="E52" s="363"/>
      <c r="F52" s="363"/>
      <c r="G52" s="363"/>
      <c r="H52" s="68"/>
      <c r="I52" s="365" t="s">
        <v>56</v>
      </c>
      <c r="J52" s="363"/>
      <c r="K52" s="363"/>
      <c r="L52" s="363"/>
      <c r="M52" s="363"/>
      <c r="N52" s="363"/>
      <c r="O52" s="363"/>
      <c r="P52" s="363"/>
      <c r="Q52" s="363"/>
      <c r="R52" s="363"/>
      <c r="S52" s="363"/>
      <c r="T52" s="363"/>
      <c r="U52" s="363"/>
      <c r="V52" s="363"/>
      <c r="W52" s="363"/>
      <c r="X52" s="363"/>
      <c r="Y52" s="363"/>
      <c r="Z52" s="363"/>
      <c r="AA52" s="363"/>
      <c r="AB52" s="363"/>
      <c r="AC52" s="363"/>
      <c r="AD52" s="363"/>
      <c r="AE52" s="363"/>
      <c r="AF52" s="363"/>
      <c r="AG52" s="364" t="s">
        <v>57</v>
      </c>
      <c r="AH52" s="363"/>
      <c r="AI52" s="363"/>
      <c r="AJ52" s="363"/>
      <c r="AK52" s="363"/>
      <c r="AL52" s="363"/>
      <c r="AM52" s="363"/>
      <c r="AN52" s="365" t="s">
        <v>58</v>
      </c>
      <c r="AO52" s="363"/>
      <c r="AP52" s="363"/>
      <c r="AQ52" s="69" t="s">
        <v>59</v>
      </c>
      <c r="AR52" s="41"/>
      <c r="AS52" s="70" t="s">
        <v>60</v>
      </c>
      <c r="AT52" s="71" t="s">
        <v>61</v>
      </c>
      <c r="AU52" s="71" t="s">
        <v>62</v>
      </c>
      <c r="AV52" s="71" t="s">
        <v>63</v>
      </c>
      <c r="AW52" s="71" t="s">
        <v>64</v>
      </c>
      <c r="AX52" s="71" t="s">
        <v>65</v>
      </c>
      <c r="AY52" s="71" t="s">
        <v>66</v>
      </c>
      <c r="AZ52" s="71" t="s">
        <v>67</v>
      </c>
      <c r="BA52" s="71" t="s">
        <v>68</v>
      </c>
      <c r="BB52" s="71" t="s">
        <v>69</v>
      </c>
      <c r="BC52" s="71" t="s">
        <v>70</v>
      </c>
      <c r="BD52" s="72" t="s">
        <v>71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72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9">
        <f>ROUND(SUM(AG55:AG61),2)</f>
        <v>0</v>
      </c>
      <c r="AH54" s="369"/>
      <c r="AI54" s="369"/>
      <c r="AJ54" s="369"/>
      <c r="AK54" s="369"/>
      <c r="AL54" s="369"/>
      <c r="AM54" s="369"/>
      <c r="AN54" s="370">
        <f t="shared" ref="AN54:AN61" si="0">SUM(AG54,AT54)</f>
        <v>0</v>
      </c>
      <c r="AO54" s="370"/>
      <c r="AP54" s="370"/>
      <c r="AQ54" s="80" t="s">
        <v>19</v>
      </c>
      <c r="AR54" s="81"/>
      <c r="AS54" s="82">
        <f>ROUND(SUM(AS55:AS61),2)</f>
        <v>0</v>
      </c>
      <c r="AT54" s="83">
        <f t="shared" ref="AT54:AT61" si="1">ROUND(SUM(AV54:AW54),2)</f>
        <v>0</v>
      </c>
      <c r="AU54" s="84">
        <f>ROUND(SUM(AU55:AU61),5)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ROUND(SUM(AZ55:AZ61),2)</f>
        <v>0</v>
      </c>
      <c r="BA54" s="83">
        <f>ROUND(SUM(BA55:BA61),2)</f>
        <v>0</v>
      </c>
      <c r="BB54" s="83">
        <f>ROUND(SUM(BB55:BB61),2)</f>
        <v>0</v>
      </c>
      <c r="BC54" s="83">
        <f>ROUND(SUM(BC55:BC61),2)</f>
        <v>0</v>
      </c>
      <c r="BD54" s="85">
        <f>ROUND(SUM(BD55:BD61),2)</f>
        <v>0</v>
      </c>
      <c r="BS54" s="86" t="s">
        <v>73</v>
      </c>
      <c r="BT54" s="86" t="s">
        <v>74</v>
      </c>
      <c r="BU54" s="87" t="s">
        <v>75</v>
      </c>
      <c r="BV54" s="86" t="s">
        <v>76</v>
      </c>
      <c r="BW54" s="86" t="s">
        <v>5</v>
      </c>
      <c r="BX54" s="86" t="s">
        <v>77</v>
      </c>
      <c r="CL54" s="86" t="s">
        <v>19</v>
      </c>
    </row>
    <row r="55" spans="1:91" s="7" customFormat="1" ht="16.5" customHeight="1">
      <c r="A55" s="88" t="s">
        <v>78</v>
      </c>
      <c r="B55" s="89"/>
      <c r="C55" s="90"/>
      <c r="D55" s="366" t="s">
        <v>79</v>
      </c>
      <c r="E55" s="366"/>
      <c r="F55" s="366"/>
      <c r="G55" s="366"/>
      <c r="H55" s="366"/>
      <c r="I55" s="91"/>
      <c r="J55" s="366" t="s">
        <v>80</v>
      </c>
      <c r="K55" s="366"/>
      <c r="L55" s="366"/>
      <c r="M55" s="366"/>
      <c r="N55" s="366"/>
      <c r="O55" s="366"/>
      <c r="P55" s="366"/>
      <c r="Q55" s="366"/>
      <c r="R55" s="366"/>
      <c r="S55" s="366"/>
      <c r="T55" s="366"/>
      <c r="U55" s="366"/>
      <c r="V55" s="366"/>
      <c r="W55" s="366"/>
      <c r="X55" s="366"/>
      <c r="Y55" s="366"/>
      <c r="Z55" s="366"/>
      <c r="AA55" s="366"/>
      <c r="AB55" s="366"/>
      <c r="AC55" s="366"/>
      <c r="AD55" s="366"/>
      <c r="AE55" s="366"/>
      <c r="AF55" s="366"/>
      <c r="AG55" s="367">
        <f>'SO.01 - Oprava vnějšího p...'!J30</f>
        <v>0</v>
      </c>
      <c r="AH55" s="368"/>
      <c r="AI55" s="368"/>
      <c r="AJ55" s="368"/>
      <c r="AK55" s="368"/>
      <c r="AL55" s="368"/>
      <c r="AM55" s="368"/>
      <c r="AN55" s="367">
        <f t="shared" si="0"/>
        <v>0</v>
      </c>
      <c r="AO55" s="368"/>
      <c r="AP55" s="368"/>
      <c r="AQ55" s="92" t="s">
        <v>81</v>
      </c>
      <c r="AR55" s="93"/>
      <c r="AS55" s="94">
        <v>0</v>
      </c>
      <c r="AT55" s="95">
        <f t="shared" si="1"/>
        <v>0</v>
      </c>
      <c r="AU55" s="96">
        <f>'SO.01 - Oprava vnějšího p...'!P97</f>
        <v>0</v>
      </c>
      <c r="AV55" s="95">
        <f>'SO.01 - Oprava vnějšího p...'!J33</f>
        <v>0</v>
      </c>
      <c r="AW55" s="95">
        <f>'SO.01 - Oprava vnějšího p...'!J34</f>
        <v>0</v>
      </c>
      <c r="AX55" s="95">
        <f>'SO.01 - Oprava vnějšího p...'!J35</f>
        <v>0</v>
      </c>
      <c r="AY55" s="95">
        <f>'SO.01 - Oprava vnějšího p...'!J36</f>
        <v>0</v>
      </c>
      <c r="AZ55" s="95">
        <f>'SO.01 - Oprava vnějšího p...'!F33</f>
        <v>0</v>
      </c>
      <c r="BA55" s="95">
        <f>'SO.01 - Oprava vnějšího p...'!F34</f>
        <v>0</v>
      </c>
      <c r="BB55" s="95">
        <f>'SO.01 - Oprava vnějšího p...'!F35</f>
        <v>0</v>
      </c>
      <c r="BC55" s="95">
        <f>'SO.01 - Oprava vnějšího p...'!F36</f>
        <v>0</v>
      </c>
      <c r="BD55" s="97">
        <f>'SO.01 - Oprava vnějšího p...'!F37</f>
        <v>0</v>
      </c>
      <c r="BT55" s="98" t="s">
        <v>82</v>
      </c>
      <c r="BV55" s="98" t="s">
        <v>76</v>
      </c>
      <c r="BW55" s="98" t="s">
        <v>83</v>
      </c>
      <c r="BX55" s="98" t="s">
        <v>5</v>
      </c>
      <c r="CL55" s="98" t="s">
        <v>19</v>
      </c>
      <c r="CM55" s="98" t="s">
        <v>84</v>
      </c>
    </row>
    <row r="56" spans="1:91" s="7" customFormat="1" ht="16.5" customHeight="1">
      <c r="A56" s="88" t="s">
        <v>78</v>
      </c>
      <c r="B56" s="89"/>
      <c r="C56" s="90"/>
      <c r="D56" s="366" t="s">
        <v>85</v>
      </c>
      <c r="E56" s="366"/>
      <c r="F56" s="366"/>
      <c r="G56" s="366"/>
      <c r="H56" s="366"/>
      <c r="I56" s="91"/>
      <c r="J56" s="366" t="s">
        <v>86</v>
      </c>
      <c r="K56" s="366"/>
      <c r="L56" s="366"/>
      <c r="M56" s="366"/>
      <c r="N56" s="366"/>
      <c r="O56" s="366"/>
      <c r="P56" s="366"/>
      <c r="Q56" s="366"/>
      <c r="R56" s="366"/>
      <c r="S56" s="366"/>
      <c r="T56" s="366"/>
      <c r="U56" s="366"/>
      <c r="V56" s="366"/>
      <c r="W56" s="366"/>
      <c r="X56" s="366"/>
      <c r="Y56" s="366"/>
      <c r="Z56" s="366"/>
      <c r="AA56" s="366"/>
      <c r="AB56" s="366"/>
      <c r="AC56" s="366"/>
      <c r="AD56" s="366"/>
      <c r="AE56" s="366"/>
      <c r="AF56" s="366"/>
      <c r="AG56" s="367">
        <f>'SO.02 - Oprava střechy'!J30</f>
        <v>0</v>
      </c>
      <c r="AH56" s="368"/>
      <c r="AI56" s="368"/>
      <c r="AJ56" s="368"/>
      <c r="AK56" s="368"/>
      <c r="AL56" s="368"/>
      <c r="AM56" s="368"/>
      <c r="AN56" s="367">
        <f t="shared" si="0"/>
        <v>0</v>
      </c>
      <c r="AO56" s="368"/>
      <c r="AP56" s="368"/>
      <c r="AQ56" s="92" t="s">
        <v>81</v>
      </c>
      <c r="AR56" s="93"/>
      <c r="AS56" s="94">
        <v>0</v>
      </c>
      <c r="AT56" s="95">
        <f t="shared" si="1"/>
        <v>0</v>
      </c>
      <c r="AU56" s="96">
        <f>'SO.02 - Oprava střechy'!P92</f>
        <v>0</v>
      </c>
      <c r="AV56" s="95">
        <f>'SO.02 - Oprava střechy'!J33</f>
        <v>0</v>
      </c>
      <c r="AW56" s="95">
        <f>'SO.02 - Oprava střechy'!J34</f>
        <v>0</v>
      </c>
      <c r="AX56" s="95">
        <f>'SO.02 - Oprava střechy'!J35</f>
        <v>0</v>
      </c>
      <c r="AY56" s="95">
        <f>'SO.02 - Oprava střechy'!J36</f>
        <v>0</v>
      </c>
      <c r="AZ56" s="95">
        <f>'SO.02 - Oprava střechy'!F33</f>
        <v>0</v>
      </c>
      <c r="BA56" s="95">
        <f>'SO.02 - Oprava střechy'!F34</f>
        <v>0</v>
      </c>
      <c r="BB56" s="95">
        <f>'SO.02 - Oprava střechy'!F35</f>
        <v>0</v>
      </c>
      <c r="BC56" s="95">
        <f>'SO.02 - Oprava střechy'!F36</f>
        <v>0</v>
      </c>
      <c r="BD56" s="97">
        <f>'SO.02 - Oprava střechy'!F37</f>
        <v>0</v>
      </c>
      <c r="BT56" s="98" t="s">
        <v>82</v>
      </c>
      <c r="BV56" s="98" t="s">
        <v>76</v>
      </c>
      <c r="BW56" s="98" t="s">
        <v>87</v>
      </c>
      <c r="BX56" s="98" t="s">
        <v>5</v>
      </c>
      <c r="CL56" s="98" t="s">
        <v>19</v>
      </c>
      <c r="CM56" s="98" t="s">
        <v>84</v>
      </c>
    </row>
    <row r="57" spans="1:91" s="7" customFormat="1" ht="16.5" customHeight="1">
      <c r="A57" s="88" t="s">
        <v>78</v>
      </c>
      <c r="B57" s="89"/>
      <c r="C57" s="90"/>
      <c r="D57" s="366" t="s">
        <v>88</v>
      </c>
      <c r="E57" s="366"/>
      <c r="F57" s="366"/>
      <c r="G57" s="366"/>
      <c r="H57" s="366"/>
      <c r="I57" s="91"/>
      <c r="J57" s="366" t="s">
        <v>89</v>
      </c>
      <c r="K57" s="366"/>
      <c r="L57" s="366"/>
      <c r="M57" s="366"/>
      <c r="N57" s="366"/>
      <c r="O57" s="366"/>
      <c r="P57" s="366"/>
      <c r="Q57" s="366"/>
      <c r="R57" s="366"/>
      <c r="S57" s="366"/>
      <c r="T57" s="366"/>
      <c r="U57" s="366"/>
      <c r="V57" s="366"/>
      <c r="W57" s="366"/>
      <c r="X57" s="366"/>
      <c r="Y57" s="366"/>
      <c r="Z57" s="366"/>
      <c r="AA57" s="366"/>
      <c r="AB57" s="366"/>
      <c r="AC57" s="366"/>
      <c r="AD57" s="366"/>
      <c r="AE57" s="366"/>
      <c r="AF57" s="366"/>
      <c r="AG57" s="367">
        <f>'SO.03 - Oprava čekárny'!J30</f>
        <v>0</v>
      </c>
      <c r="AH57" s="368"/>
      <c r="AI57" s="368"/>
      <c r="AJ57" s="368"/>
      <c r="AK57" s="368"/>
      <c r="AL57" s="368"/>
      <c r="AM57" s="368"/>
      <c r="AN57" s="367">
        <f t="shared" si="0"/>
        <v>0</v>
      </c>
      <c r="AO57" s="368"/>
      <c r="AP57" s="368"/>
      <c r="AQ57" s="92" t="s">
        <v>81</v>
      </c>
      <c r="AR57" s="93"/>
      <c r="AS57" s="94">
        <v>0</v>
      </c>
      <c r="AT57" s="95">
        <f t="shared" si="1"/>
        <v>0</v>
      </c>
      <c r="AU57" s="96">
        <f>'SO.03 - Oprava čekárny'!P94</f>
        <v>0</v>
      </c>
      <c r="AV57" s="95">
        <f>'SO.03 - Oprava čekárny'!J33</f>
        <v>0</v>
      </c>
      <c r="AW57" s="95">
        <f>'SO.03 - Oprava čekárny'!J34</f>
        <v>0</v>
      </c>
      <c r="AX57" s="95">
        <f>'SO.03 - Oprava čekárny'!J35</f>
        <v>0</v>
      </c>
      <c r="AY57" s="95">
        <f>'SO.03 - Oprava čekárny'!J36</f>
        <v>0</v>
      </c>
      <c r="AZ57" s="95">
        <f>'SO.03 - Oprava čekárny'!F33</f>
        <v>0</v>
      </c>
      <c r="BA57" s="95">
        <f>'SO.03 - Oprava čekárny'!F34</f>
        <v>0</v>
      </c>
      <c r="BB57" s="95">
        <f>'SO.03 - Oprava čekárny'!F35</f>
        <v>0</v>
      </c>
      <c r="BC57" s="95">
        <f>'SO.03 - Oprava čekárny'!F36</f>
        <v>0</v>
      </c>
      <c r="BD57" s="97">
        <f>'SO.03 - Oprava čekárny'!F37</f>
        <v>0</v>
      </c>
      <c r="BT57" s="98" t="s">
        <v>82</v>
      </c>
      <c r="BV57" s="98" t="s">
        <v>76</v>
      </c>
      <c r="BW57" s="98" t="s">
        <v>90</v>
      </c>
      <c r="BX57" s="98" t="s">
        <v>5</v>
      </c>
      <c r="CL57" s="98" t="s">
        <v>19</v>
      </c>
      <c r="CM57" s="98" t="s">
        <v>84</v>
      </c>
    </row>
    <row r="58" spans="1:91" s="7" customFormat="1" ht="16.5" customHeight="1">
      <c r="A58" s="88" t="s">
        <v>78</v>
      </c>
      <c r="B58" s="89"/>
      <c r="C58" s="90"/>
      <c r="D58" s="366" t="s">
        <v>91</v>
      </c>
      <c r="E58" s="366"/>
      <c r="F58" s="366"/>
      <c r="G58" s="366"/>
      <c r="H58" s="366"/>
      <c r="I58" s="91"/>
      <c r="J58" s="366" t="s">
        <v>92</v>
      </c>
      <c r="K58" s="366"/>
      <c r="L58" s="366"/>
      <c r="M58" s="366"/>
      <c r="N58" s="366"/>
      <c r="O58" s="366"/>
      <c r="P58" s="366"/>
      <c r="Q58" s="366"/>
      <c r="R58" s="366"/>
      <c r="S58" s="366"/>
      <c r="T58" s="366"/>
      <c r="U58" s="366"/>
      <c r="V58" s="366"/>
      <c r="W58" s="366"/>
      <c r="X58" s="366"/>
      <c r="Y58" s="366"/>
      <c r="Z58" s="366"/>
      <c r="AA58" s="366"/>
      <c r="AB58" s="366"/>
      <c r="AC58" s="366"/>
      <c r="AD58" s="366"/>
      <c r="AE58" s="366"/>
      <c r="AF58" s="366"/>
      <c r="AG58" s="367">
        <f>'SO.04 - Oprava dopravní k...'!J30</f>
        <v>0</v>
      </c>
      <c r="AH58" s="368"/>
      <c r="AI58" s="368"/>
      <c r="AJ58" s="368"/>
      <c r="AK58" s="368"/>
      <c r="AL58" s="368"/>
      <c r="AM58" s="368"/>
      <c r="AN58" s="367">
        <f t="shared" si="0"/>
        <v>0</v>
      </c>
      <c r="AO58" s="368"/>
      <c r="AP58" s="368"/>
      <c r="AQ58" s="92" t="s">
        <v>81</v>
      </c>
      <c r="AR58" s="93"/>
      <c r="AS58" s="94">
        <v>0</v>
      </c>
      <c r="AT58" s="95">
        <f t="shared" si="1"/>
        <v>0</v>
      </c>
      <c r="AU58" s="96">
        <f>'SO.04 - Oprava dopravní k...'!P104</f>
        <v>0</v>
      </c>
      <c r="AV58" s="95">
        <f>'SO.04 - Oprava dopravní k...'!J33</f>
        <v>0</v>
      </c>
      <c r="AW58" s="95">
        <f>'SO.04 - Oprava dopravní k...'!J34</f>
        <v>0</v>
      </c>
      <c r="AX58" s="95">
        <f>'SO.04 - Oprava dopravní k...'!J35</f>
        <v>0</v>
      </c>
      <c r="AY58" s="95">
        <f>'SO.04 - Oprava dopravní k...'!J36</f>
        <v>0</v>
      </c>
      <c r="AZ58" s="95">
        <f>'SO.04 - Oprava dopravní k...'!F33</f>
        <v>0</v>
      </c>
      <c r="BA58" s="95">
        <f>'SO.04 - Oprava dopravní k...'!F34</f>
        <v>0</v>
      </c>
      <c r="BB58" s="95">
        <f>'SO.04 - Oprava dopravní k...'!F35</f>
        <v>0</v>
      </c>
      <c r="BC58" s="95">
        <f>'SO.04 - Oprava dopravní k...'!F36</f>
        <v>0</v>
      </c>
      <c r="BD58" s="97">
        <f>'SO.04 - Oprava dopravní k...'!F37</f>
        <v>0</v>
      </c>
      <c r="BT58" s="98" t="s">
        <v>82</v>
      </c>
      <c r="BV58" s="98" t="s">
        <v>76</v>
      </c>
      <c r="BW58" s="98" t="s">
        <v>93</v>
      </c>
      <c r="BX58" s="98" t="s">
        <v>5</v>
      </c>
      <c r="CL58" s="98" t="s">
        <v>19</v>
      </c>
      <c r="CM58" s="98" t="s">
        <v>84</v>
      </c>
    </row>
    <row r="59" spans="1:91" s="7" customFormat="1" ht="16.5" customHeight="1">
      <c r="A59" s="88" t="s">
        <v>78</v>
      </c>
      <c r="B59" s="89"/>
      <c r="C59" s="90"/>
      <c r="D59" s="366" t="s">
        <v>94</v>
      </c>
      <c r="E59" s="366"/>
      <c r="F59" s="366"/>
      <c r="G59" s="366"/>
      <c r="H59" s="366"/>
      <c r="I59" s="91"/>
      <c r="J59" s="366" t="s">
        <v>95</v>
      </c>
      <c r="K59" s="366"/>
      <c r="L59" s="366"/>
      <c r="M59" s="366"/>
      <c r="N59" s="366"/>
      <c r="O59" s="366"/>
      <c r="P59" s="366"/>
      <c r="Q59" s="366"/>
      <c r="R59" s="366"/>
      <c r="S59" s="366"/>
      <c r="T59" s="366"/>
      <c r="U59" s="366"/>
      <c r="V59" s="366"/>
      <c r="W59" s="366"/>
      <c r="X59" s="366"/>
      <c r="Y59" s="366"/>
      <c r="Z59" s="366"/>
      <c r="AA59" s="366"/>
      <c r="AB59" s="366"/>
      <c r="AC59" s="366"/>
      <c r="AD59" s="366"/>
      <c r="AE59" s="366"/>
      <c r="AF59" s="366"/>
      <c r="AG59" s="367">
        <f>'SO.05 - Elektroinstalace'!J30</f>
        <v>0</v>
      </c>
      <c r="AH59" s="368"/>
      <c r="AI59" s="368"/>
      <c r="AJ59" s="368"/>
      <c r="AK59" s="368"/>
      <c r="AL59" s="368"/>
      <c r="AM59" s="368"/>
      <c r="AN59" s="367">
        <f t="shared" si="0"/>
        <v>0</v>
      </c>
      <c r="AO59" s="368"/>
      <c r="AP59" s="368"/>
      <c r="AQ59" s="92" t="s">
        <v>81</v>
      </c>
      <c r="AR59" s="93"/>
      <c r="AS59" s="94">
        <v>0</v>
      </c>
      <c r="AT59" s="95">
        <f t="shared" si="1"/>
        <v>0</v>
      </c>
      <c r="AU59" s="96">
        <f>'SO.05 - Elektroinstalace'!P85</f>
        <v>0</v>
      </c>
      <c r="AV59" s="95">
        <f>'SO.05 - Elektroinstalace'!J33</f>
        <v>0</v>
      </c>
      <c r="AW59" s="95">
        <f>'SO.05 - Elektroinstalace'!J34</f>
        <v>0</v>
      </c>
      <c r="AX59" s="95">
        <f>'SO.05 - Elektroinstalace'!J35</f>
        <v>0</v>
      </c>
      <c r="AY59" s="95">
        <f>'SO.05 - Elektroinstalace'!J36</f>
        <v>0</v>
      </c>
      <c r="AZ59" s="95">
        <f>'SO.05 - Elektroinstalace'!F33</f>
        <v>0</v>
      </c>
      <c r="BA59" s="95">
        <f>'SO.05 - Elektroinstalace'!F34</f>
        <v>0</v>
      </c>
      <c r="BB59" s="95">
        <f>'SO.05 - Elektroinstalace'!F35</f>
        <v>0</v>
      </c>
      <c r="BC59" s="95">
        <f>'SO.05 - Elektroinstalace'!F36</f>
        <v>0</v>
      </c>
      <c r="BD59" s="97">
        <f>'SO.05 - Elektroinstalace'!F37</f>
        <v>0</v>
      </c>
      <c r="BT59" s="98" t="s">
        <v>82</v>
      </c>
      <c r="BV59" s="98" t="s">
        <v>76</v>
      </c>
      <c r="BW59" s="98" t="s">
        <v>96</v>
      </c>
      <c r="BX59" s="98" t="s">
        <v>5</v>
      </c>
      <c r="CL59" s="98" t="s">
        <v>19</v>
      </c>
      <c r="CM59" s="98" t="s">
        <v>84</v>
      </c>
    </row>
    <row r="60" spans="1:91" s="7" customFormat="1" ht="24.75" customHeight="1">
      <c r="A60" s="88" t="s">
        <v>78</v>
      </c>
      <c r="B60" s="89"/>
      <c r="C60" s="90"/>
      <c r="D60" s="366" t="s">
        <v>97</v>
      </c>
      <c r="E60" s="366"/>
      <c r="F60" s="366"/>
      <c r="G60" s="366"/>
      <c r="H60" s="366"/>
      <c r="I60" s="91"/>
      <c r="J60" s="366" t="s">
        <v>98</v>
      </c>
      <c r="K60" s="366"/>
      <c r="L60" s="366"/>
      <c r="M60" s="366"/>
      <c r="N60" s="366"/>
      <c r="O60" s="366"/>
      <c r="P60" s="366"/>
      <c r="Q60" s="366"/>
      <c r="R60" s="366"/>
      <c r="S60" s="366"/>
      <c r="T60" s="366"/>
      <c r="U60" s="366"/>
      <c r="V60" s="366"/>
      <c r="W60" s="366"/>
      <c r="X60" s="366"/>
      <c r="Y60" s="366"/>
      <c r="Z60" s="366"/>
      <c r="AA60" s="366"/>
      <c r="AB60" s="366"/>
      <c r="AC60" s="366"/>
      <c r="AD60" s="366"/>
      <c r="AE60" s="366"/>
      <c r="AF60" s="366"/>
      <c r="AG60" s="367">
        <f>'SO.06 - Oprava zpevněných...'!J30</f>
        <v>0</v>
      </c>
      <c r="AH60" s="368"/>
      <c r="AI60" s="368"/>
      <c r="AJ60" s="368"/>
      <c r="AK60" s="368"/>
      <c r="AL60" s="368"/>
      <c r="AM60" s="368"/>
      <c r="AN60" s="367">
        <f t="shared" si="0"/>
        <v>0</v>
      </c>
      <c r="AO60" s="368"/>
      <c r="AP60" s="368"/>
      <c r="AQ60" s="92" t="s">
        <v>81</v>
      </c>
      <c r="AR60" s="93"/>
      <c r="AS60" s="94">
        <v>0</v>
      </c>
      <c r="AT60" s="95">
        <f t="shared" si="1"/>
        <v>0</v>
      </c>
      <c r="AU60" s="96">
        <f>'SO.06 - Oprava zpevněných...'!P94</f>
        <v>0</v>
      </c>
      <c r="AV60" s="95">
        <f>'SO.06 - Oprava zpevněných...'!J33</f>
        <v>0</v>
      </c>
      <c r="AW60" s="95">
        <f>'SO.06 - Oprava zpevněných...'!J34</f>
        <v>0</v>
      </c>
      <c r="AX60" s="95">
        <f>'SO.06 - Oprava zpevněných...'!J35</f>
        <v>0</v>
      </c>
      <c r="AY60" s="95">
        <f>'SO.06 - Oprava zpevněných...'!J36</f>
        <v>0</v>
      </c>
      <c r="AZ60" s="95">
        <f>'SO.06 - Oprava zpevněných...'!F33</f>
        <v>0</v>
      </c>
      <c r="BA60" s="95">
        <f>'SO.06 - Oprava zpevněných...'!F34</f>
        <v>0</v>
      </c>
      <c r="BB60" s="95">
        <f>'SO.06 - Oprava zpevněných...'!F35</f>
        <v>0</v>
      </c>
      <c r="BC60" s="95">
        <f>'SO.06 - Oprava zpevněných...'!F36</f>
        <v>0</v>
      </c>
      <c r="BD60" s="97">
        <f>'SO.06 - Oprava zpevněných...'!F37</f>
        <v>0</v>
      </c>
      <c r="BT60" s="98" t="s">
        <v>82</v>
      </c>
      <c r="BV60" s="98" t="s">
        <v>76</v>
      </c>
      <c r="BW60" s="98" t="s">
        <v>99</v>
      </c>
      <c r="BX60" s="98" t="s">
        <v>5</v>
      </c>
      <c r="CL60" s="98" t="s">
        <v>19</v>
      </c>
      <c r="CM60" s="98" t="s">
        <v>84</v>
      </c>
    </row>
    <row r="61" spans="1:91" s="7" customFormat="1" ht="16.5" customHeight="1">
      <c r="A61" s="88" t="s">
        <v>78</v>
      </c>
      <c r="B61" s="89"/>
      <c r="C61" s="90"/>
      <c r="D61" s="366" t="s">
        <v>100</v>
      </c>
      <c r="E61" s="366"/>
      <c r="F61" s="366"/>
      <c r="G61" s="366"/>
      <c r="H61" s="366"/>
      <c r="I61" s="91"/>
      <c r="J61" s="366" t="s">
        <v>101</v>
      </c>
      <c r="K61" s="366"/>
      <c r="L61" s="366"/>
      <c r="M61" s="366"/>
      <c r="N61" s="366"/>
      <c r="O61" s="366"/>
      <c r="P61" s="366"/>
      <c r="Q61" s="366"/>
      <c r="R61" s="366"/>
      <c r="S61" s="366"/>
      <c r="T61" s="366"/>
      <c r="U61" s="366"/>
      <c r="V61" s="366"/>
      <c r="W61" s="366"/>
      <c r="X61" s="366"/>
      <c r="Y61" s="366"/>
      <c r="Z61" s="366"/>
      <c r="AA61" s="366"/>
      <c r="AB61" s="366"/>
      <c r="AC61" s="366"/>
      <c r="AD61" s="366"/>
      <c r="AE61" s="366"/>
      <c r="AF61" s="366"/>
      <c r="AG61" s="367">
        <f>'SO.07 - VRN'!J30</f>
        <v>0</v>
      </c>
      <c r="AH61" s="368"/>
      <c r="AI61" s="368"/>
      <c r="AJ61" s="368"/>
      <c r="AK61" s="368"/>
      <c r="AL61" s="368"/>
      <c r="AM61" s="368"/>
      <c r="AN61" s="367">
        <f t="shared" si="0"/>
        <v>0</v>
      </c>
      <c r="AO61" s="368"/>
      <c r="AP61" s="368"/>
      <c r="AQ61" s="92" t="s">
        <v>81</v>
      </c>
      <c r="AR61" s="93"/>
      <c r="AS61" s="99">
        <v>0</v>
      </c>
      <c r="AT61" s="100">
        <f t="shared" si="1"/>
        <v>0</v>
      </c>
      <c r="AU61" s="101">
        <f>'SO.07 - VRN'!P83</f>
        <v>0</v>
      </c>
      <c r="AV61" s="100">
        <f>'SO.07 - VRN'!J33</f>
        <v>0</v>
      </c>
      <c r="AW61" s="100">
        <f>'SO.07 - VRN'!J34</f>
        <v>0</v>
      </c>
      <c r="AX61" s="100">
        <f>'SO.07 - VRN'!J35</f>
        <v>0</v>
      </c>
      <c r="AY61" s="100">
        <f>'SO.07 - VRN'!J36</f>
        <v>0</v>
      </c>
      <c r="AZ61" s="100">
        <f>'SO.07 - VRN'!F33</f>
        <v>0</v>
      </c>
      <c r="BA61" s="100">
        <f>'SO.07 - VRN'!F34</f>
        <v>0</v>
      </c>
      <c r="BB61" s="100">
        <f>'SO.07 - VRN'!F35</f>
        <v>0</v>
      </c>
      <c r="BC61" s="100">
        <f>'SO.07 - VRN'!F36</f>
        <v>0</v>
      </c>
      <c r="BD61" s="102">
        <f>'SO.07 - VRN'!F37</f>
        <v>0</v>
      </c>
      <c r="BT61" s="98" t="s">
        <v>82</v>
      </c>
      <c r="BV61" s="98" t="s">
        <v>76</v>
      </c>
      <c r="BW61" s="98" t="s">
        <v>102</v>
      </c>
      <c r="BX61" s="98" t="s">
        <v>5</v>
      </c>
      <c r="CL61" s="98" t="s">
        <v>19</v>
      </c>
      <c r="CM61" s="98" t="s">
        <v>84</v>
      </c>
    </row>
    <row r="62" spans="1:91" s="2" customFormat="1" ht="30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41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</row>
    <row r="63" spans="1:91" s="2" customFormat="1" ht="6.95" customHeight="1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41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</row>
  </sheetData>
  <sheetProtection algorithmName="SHA-512" hashValue="yzX/YAaf7nfBBKzbYcfkD2WsRDgwT9qPrZDk77It+dYeHZAXutl1SDDW7/OlQqCfzzfOp64P3jmnKQ1qd6vzuw==" saltValue="lcPHSsg/+D3GjJVYtI8rAbks9UMB1BP32oyzj8JphFqDwqHsuzmuqWz8f12E3qghGeihOdaXgCv48mGh3FqWDg==" spinCount="100000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.01 - Oprava vnějšího p...'!C2" display="/"/>
    <hyperlink ref="A56" location="'SO.02 - Oprava střechy'!C2" display="/"/>
    <hyperlink ref="A57" location="'SO.03 - Oprava čekárny'!C2" display="/"/>
    <hyperlink ref="A58" location="'SO.04 - Oprava dopravní k...'!C2" display="/"/>
    <hyperlink ref="A59" location="'SO.05 - Elektroinstalace'!C2" display="/"/>
    <hyperlink ref="A60" location="'SO.06 - Oprava zpevněných...'!C2" display="/"/>
    <hyperlink ref="A61" location="'SO.07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3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AT2" s="19" t="s">
        <v>83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84</v>
      </c>
    </row>
    <row r="4" spans="1:46" s="1" customFormat="1" ht="24.95" customHeight="1">
      <c r="B4" s="22"/>
      <c r="D4" s="107" t="s">
        <v>103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91" t="str">
        <f>'Rekapitulace stavby'!K6</f>
        <v>Kralupy nad Vltavou předměstí ON - oprava</v>
      </c>
      <c r="F7" s="392"/>
      <c r="G7" s="392"/>
      <c r="H7" s="392"/>
      <c r="I7" s="103"/>
      <c r="L7" s="22"/>
    </row>
    <row r="8" spans="1:46" s="2" customFormat="1" ht="12" customHeight="1">
      <c r="A8" s="36"/>
      <c r="B8" s="41"/>
      <c r="C8" s="36"/>
      <c r="D8" s="109" t="s">
        <v>104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3" t="s">
        <v>105</v>
      </c>
      <c r="F9" s="394"/>
      <c r="G9" s="394"/>
      <c r="H9" s="394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8. 4. 2020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">
        <v>27</v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">
        <v>28</v>
      </c>
      <c r="F15" s="36"/>
      <c r="G15" s="36"/>
      <c r="H15" s="36"/>
      <c r="I15" s="113" t="s">
        <v>29</v>
      </c>
      <c r="J15" s="112" t="s">
        <v>30</v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31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5" t="str">
        <f>'Rekapitulace stavby'!E14</f>
        <v>Vyplň údaj</v>
      </c>
      <c r="F18" s="396"/>
      <c r="G18" s="396"/>
      <c r="H18" s="396"/>
      <c r="I18" s="113" t="s">
        <v>29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33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 xml:space="preserve"> </v>
      </c>
      <c r="F21" s="36"/>
      <c r="G21" s="36"/>
      <c r="H21" s="36"/>
      <c r="I21" s="113" t="s">
        <v>29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36</v>
      </c>
      <c r="E23" s="36"/>
      <c r="F23" s="36"/>
      <c r="G23" s="36"/>
      <c r="H23" s="36"/>
      <c r="I23" s="113" t="s">
        <v>26</v>
      </c>
      <c r="J23" s="112" t="s">
        <v>19</v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">
        <v>37</v>
      </c>
      <c r="F24" s="36"/>
      <c r="G24" s="36"/>
      <c r="H24" s="36"/>
      <c r="I24" s="113" t="s">
        <v>29</v>
      </c>
      <c r="J24" s="112" t="s">
        <v>19</v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38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97" t="s">
        <v>19</v>
      </c>
      <c r="F27" s="397"/>
      <c r="G27" s="397"/>
      <c r="H27" s="397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40</v>
      </c>
      <c r="E30" s="36"/>
      <c r="F30" s="36"/>
      <c r="G30" s="36"/>
      <c r="H30" s="36"/>
      <c r="I30" s="110"/>
      <c r="J30" s="122">
        <f>ROUND(J97,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42</v>
      </c>
      <c r="G32" s="36"/>
      <c r="H32" s="36"/>
      <c r="I32" s="124" t="s">
        <v>41</v>
      </c>
      <c r="J32" s="123" t="s">
        <v>43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44</v>
      </c>
      <c r="E33" s="109" t="s">
        <v>45</v>
      </c>
      <c r="F33" s="126">
        <f>ROUND((SUM(BE97:BE394)),  2)</f>
        <v>0</v>
      </c>
      <c r="G33" s="36"/>
      <c r="H33" s="36"/>
      <c r="I33" s="127">
        <v>0.21</v>
      </c>
      <c r="J33" s="126">
        <f>ROUND(((SUM(BE97:BE394))*I33),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46</v>
      </c>
      <c r="F34" s="126">
        <f>ROUND((SUM(BF97:BF394)),  2)</f>
        <v>0</v>
      </c>
      <c r="G34" s="36"/>
      <c r="H34" s="36"/>
      <c r="I34" s="127">
        <v>0.15</v>
      </c>
      <c r="J34" s="126">
        <f>ROUND(((SUM(BF97:BF394))*I34),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47</v>
      </c>
      <c r="F35" s="126">
        <f>ROUND((SUM(BG97:BG394)),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48</v>
      </c>
      <c r="F36" s="126">
        <f>ROUND((SUM(BH97:BH394)),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49</v>
      </c>
      <c r="F37" s="126">
        <f>ROUND((SUM(BI97:BI394)),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50</v>
      </c>
      <c r="E39" s="130"/>
      <c r="F39" s="130"/>
      <c r="G39" s="131" t="s">
        <v>51</v>
      </c>
      <c r="H39" s="132" t="s">
        <v>52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106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8" t="str">
        <f>E7</f>
        <v>Kralupy nad Vltavou předměstí ON - oprava</v>
      </c>
      <c r="F48" s="399"/>
      <c r="G48" s="399"/>
      <c r="H48" s="399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104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1" t="str">
        <f>E9</f>
        <v>SO.01 - Oprava vnějšího pláště budovy</v>
      </c>
      <c r="F50" s="400"/>
      <c r="G50" s="400"/>
      <c r="H50" s="400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Kralupy nad Vltavou</v>
      </c>
      <c r="G52" s="38"/>
      <c r="H52" s="38"/>
      <c r="I52" s="113" t="s">
        <v>23</v>
      </c>
      <c r="J52" s="61" t="str">
        <f>IF(J12="","",J12)</f>
        <v>8. 4. 2020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Správa železnic, státní organizace</v>
      </c>
      <c r="G54" s="38"/>
      <c r="H54" s="38"/>
      <c r="I54" s="113" t="s">
        <v>33</v>
      </c>
      <c r="J54" s="34" t="str">
        <f>E21</f>
        <v xml:space="preserve"> 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113" t="s">
        <v>36</v>
      </c>
      <c r="J55" s="34" t="str">
        <f>E24</f>
        <v>L. Malý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107</v>
      </c>
      <c r="D57" s="143"/>
      <c r="E57" s="143"/>
      <c r="F57" s="143"/>
      <c r="G57" s="143"/>
      <c r="H57" s="143"/>
      <c r="I57" s="144"/>
      <c r="J57" s="145" t="s">
        <v>108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72</v>
      </c>
      <c r="D59" s="38"/>
      <c r="E59" s="38"/>
      <c r="F59" s="38"/>
      <c r="G59" s="38"/>
      <c r="H59" s="38"/>
      <c r="I59" s="110"/>
      <c r="J59" s="79">
        <f>J97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109</v>
      </c>
    </row>
    <row r="60" spans="1:47" s="9" customFormat="1" ht="24.95" customHeight="1">
      <c r="B60" s="147"/>
      <c r="C60" s="148"/>
      <c r="D60" s="149" t="s">
        <v>110</v>
      </c>
      <c r="E60" s="150"/>
      <c r="F60" s="150"/>
      <c r="G60" s="150"/>
      <c r="H60" s="150"/>
      <c r="I60" s="151"/>
      <c r="J60" s="152">
        <f>J98</f>
        <v>0</v>
      </c>
      <c r="K60" s="148"/>
      <c r="L60" s="153"/>
    </row>
    <row r="61" spans="1:47" s="10" customFormat="1" ht="19.899999999999999" customHeight="1">
      <c r="B61" s="154"/>
      <c r="C61" s="155"/>
      <c r="D61" s="156" t="s">
        <v>111</v>
      </c>
      <c r="E61" s="157"/>
      <c r="F61" s="157"/>
      <c r="G61" s="157"/>
      <c r="H61" s="157"/>
      <c r="I61" s="158"/>
      <c r="J61" s="159">
        <f>J99</f>
        <v>0</v>
      </c>
      <c r="K61" s="155"/>
      <c r="L61" s="160"/>
    </row>
    <row r="62" spans="1:47" s="10" customFormat="1" ht="19.899999999999999" customHeight="1">
      <c r="B62" s="154"/>
      <c r="C62" s="155"/>
      <c r="D62" s="156" t="s">
        <v>112</v>
      </c>
      <c r="E62" s="157"/>
      <c r="F62" s="157"/>
      <c r="G62" s="157"/>
      <c r="H62" s="157"/>
      <c r="I62" s="158"/>
      <c r="J62" s="159">
        <f>J102</f>
        <v>0</v>
      </c>
      <c r="K62" s="155"/>
      <c r="L62" s="160"/>
    </row>
    <row r="63" spans="1:47" s="10" customFormat="1" ht="19.899999999999999" customHeight="1">
      <c r="B63" s="154"/>
      <c r="C63" s="155"/>
      <c r="D63" s="156" t="s">
        <v>113</v>
      </c>
      <c r="E63" s="157"/>
      <c r="F63" s="157"/>
      <c r="G63" s="157"/>
      <c r="H63" s="157"/>
      <c r="I63" s="158"/>
      <c r="J63" s="159">
        <f>J149</f>
        <v>0</v>
      </c>
      <c r="K63" s="155"/>
      <c r="L63" s="160"/>
    </row>
    <row r="64" spans="1:47" s="10" customFormat="1" ht="19.899999999999999" customHeight="1">
      <c r="B64" s="154"/>
      <c r="C64" s="155"/>
      <c r="D64" s="156" t="s">
        <v>114</v>
      </c>
      <c r="E64" s="157"/>
      <c r="F64" s="157"/>
      <c r="G64" s="157"/>
      <c r="H64" s="157"/>
      <c r="I64" s="158"/>
      <c r="J64" s="159">
        <f>J155</f>
        <v>0</v>
      </c>
      <c r="K64" s="155"/>
      <c r="L64" s="160"/>
    </row>
    <row r="65" spans="1:31" s="10" customFormat="1" ht="19.899999999999999" customHeight="1">
      <c r="B65" s="154"/>
      <c r="C65" s="155"/>
      <c r="D65" s="156" t="s">
        <v>115</v>
      </c>
      <c r="E65" s="157"/>
      <c r="F65" s="157"/>
      <c r="G65" s="157"/>
      <c r="H65" s="157"/>
      <c r="I65" s="158"/>
      <c r="J65" s="159">
        <f>J221</f>
        <v>0</v>
      </c>
      <c r="K65" s="155"/>
      <c r="L65" s="160"/>
    </row>
    <row r="66" spans="1:31" s="10" customFormat="1" ht="19.899999999999999" customHeight="1">
      <c r="B66" s="154"/>
      <c r="C66" s="155"/>
      <c r="D66" s="156" t="s">
        <v>116</v>
      </c>
      <c r="E66" s="157"/>
      <c r="F66" s="157"/>
      <c r="G66" s="157"/>
      <c r="H66" s="157"/>
      <c r="I66" s="158"/>
      <c r="J66" s="159">
        <f>J229</f>
        <v>0</v>
      </c>
      <c r="K66" s="155"/>
      <c r="L66" s="160"/>
    </row>
    <row r="67" spans="1:31" s="9" customFormat="1" ht="24.95" customHeight="1">
      <c r="B67" s="147"/>
      <c r="C67" s="148"/>
      <c r="D67" s="149" t="s">
        <v>117</v>
      </c>
      <c r="E67" s="150"/>
      <c r="F67" s="150"/>
      <c r="G67" s="150"/>
      <c r="H67" s="150"/>
      <c r="I67" s="151"/>
      <c r="J67" s="152">
        <f>J231</f>
        <v>0</v>
      </c>
      <c r="K67" s="148"/>
      <c r="L67" s="153"/>
    </row>
    <row r="68" spans="1:31" s="10" customFormat="1" ht="19.899999999999999" customHeight="1">
      <c r="B68" s="154"/>
      <c r="C68" s="155"/>
      <c r="D68" s="156" t="s">
        <v>118</v>
      </c>
      <c r="E68" s="157"/>
      <c r="F68" s="157"/>
      <c r="G68" s="157"/>
      <c r="H68" s="157"/>
      <c r="I68" s="158"/>
      <c r="J68" s="159">
        <f>J232</f>
        <v>0</v>
      </c>
      <c r="K68" s="155"/>
      <c r="L68" s="160"/>
    </row>
    <row r="69" spans="1:31" s="10" customFormat="1" ht="19.899999999999999" customHeight="1">
      <c r="B69" s="154"/>
      <c r="C69" s="155"/>
      <c r="D69" s="156" t="s">
        <v>119</v>
      </c>
      <c r="E69" s="157"/>
      <c r="F69" s="157"/>
      <c r="G69" s="157"/>
      <c r="H69" s="157"/>
      <c r="I69" s="158"/>
      <c r="J69" s="159">
        <f>J234</f>
        <v>0</v>
      </c>
      <c r="K69" s="155"/>
      <c r="L69" s="160"/>
    </row>
    <row r="70" spans="1:31" s="10" customFormat="1" ht="19.899999999999999" customHeight="1">
      <c r="B70" s="154"/>
      <c r="C70" s="155"/>
      <c r="D70" s="156" t="s">
        <v>120</v>
      </c>
      <c r="E70" s="157"/>
      <c r="F70" s="157"/>
      <c r="G70" s="157"/>
      <c r="H70" s="157"/>
      <c r="I70" s="158"/>
      <c r="J70" s="159">
        <f>J248</f>
        <v>0</v>
      </c>
      <c r="K70" s="155"/>
      <c r="L70" s="160"/>
    </row>
    <row r="71" spans="1:31" s="10" customFormat="1" ht="19.899999999999999" customHeight="1">
      <c r="B71" s="154"/>
      <c r="C71" s="155"/>
      <c r="D71" s="156" t="s">
        <v>121</v>
      </c>
      <c r="E71" s="157"/>
      <c r="F71" s="157"/>
      <c r="G71" s="157"/>
      <c r="H71" s="157"/>
      <c r="I71" s="158"/>
      <c r="J71" s="159">
        <f>J252</f>
        <v>0</v>
      </c>
      <c r="K71" s="155"/>
      <c r="L71" s="160"/>
    </row>
    <row r="72" spans="1:31" s="10" customFormat="1" ht="19.899999999999999" customHeight="1">
      <c r="B72" s="154"/>
      <c r="C72" s="155"/>
      <c r="D72" s="156" t="s">
        <v>122</v>
      </c>
      <c r="E72" s="157"/>
      <c r="F72" s="157"/>
      <c r="G72" s="157"/>
      <c r="H72" s="157"/>
      <c r="I72" s="158"/>
      <c r="J72" s="159">
        <f>J262</f>
        <v>0</v>
      </c>
      <c r="K72" s="155"/>
      <c r="L72" s="160"/>
    </row>
    <row r="73" spans="1:31" s="10" customFormat="1" ht="19.899999999999999" customHeight="1">
      <c r="B73" s="154"/>
      <c r="C73" s="155"/>
      <c r="D73" s="156" t="s">
        <v>123</v>
      </c>
      <c r="E73" s="157"/>
      <c r="F73" s="157"/>
      <c r="G73" s="157"/>
      <c r="H73" s="157"/>
      <c r="I73" s="158"/>
      <c r="J73" s="159">
        <f>J266</f>
        <v>0</v>
      </c>
      <c r="K73" s="155"/>
      <c r="L73" s="160"/>
    </row>
    <row r="74" spans="1:31" s="10" customFormat="1" ht="19.899999999999999" customHeight="1">
      <c r="B74" s="154"/>
      <c r="C74" s="155"/>
      <c r="D74" s="156" t="s">
        <v>124</v>
      </c>
      <c r="E74" s="157"/>
      <c r="F74" s="157"/>
      <c r="G74" s="157"/>
      <c r="H74" s="157"/>
      <c r="I74" s="158"/>
      <c r="J74" s="159">
        <f>J308</f>
        <v>0</v>
      </c>
      <c r="K74" s="155"/>
      <c r="L74" s="160"/>
    </row>
    <row r="75" spans="1:31" s="10" customFormat="1" ht="19.899999999999999" customHeight="1">
      <c r="B75" s="154"/>
      <c r="C75" s="155"/>
      <c r="D75" s="156" t="s">
        <v>125</v>
      </c>
      <c r="E75" s="157"/>
      <c r="F75" s="157"/>
      <c r="G75" s="157"/>
      <c r="H75" s="157"/>
      <c r="I75" s="158"/>
      <c r="J75" s="159">
        <f>J363</f>
        <v>0</v>
      </c>
      <c r="K75" s="155"/>
      <c r="L75" s="160"/>
    </row>
    <row r="76" spans="1:31" s="10" customFormat="1" ht="19.899999999999999" customHeight="1">
      <c r="B76" s="154"/>
      <c r="C76" s="155"/>
      <c r="D76" s="156" t="s">
        <v>126</v>
      </c>
      <c r="E76" s="157"/>
      <c r="F76" s="157"/>
      <c r="G76" s="157"/>
      <c r="H76" s="157"/>
      <c r="I76" s="158"/>
      <c r="J76" s="159">
        <f>J372</f>
        <v>0</v>
      </c>
      <c r="K76" s="155"/>
      <c r="L76" s="160"/>
    </row>
    <row r="77" spans="1:31" s="9" customFormat="1" ht="24.95" customHeight="1">
      <c r="B77" s="147"/>
      <c r="C77" s="148"/>
      <c r="D77" s="149" t="s">
        <v>127</v>
      </c>
      <c r="E77" s="150"/>
      <c r="F77" s="150"/>
      <c r="G77" s="150"/>
      <c r="H77" s="150"/>
      <c r="I77" s="151"/>
      <c r="J77" s="152">
        <f>J382</f>
        <v>0</v>
      </c>
      <c r="K77" s="148"/>
      <c r="L77" s="153"/>
    </row>
    <row r="78" spans="1:31" s="2" customFormat="1" ht="21.75" customHeight="1">
      <c r="A78" s="36"/>
      <c r="B78" s="37"/>
      <c r="C78" s="38"/>
      <c r="D78" s="38"/>
      <c r="E78" s="38"/>
      <c r="F78" s="38"/>
      <c r="G78" s="38"/>
      <c r="H78" s="38"/>
      <c r="I78" s="110"/>
      <c r="J78" s="38"/>
      <c r="K78" s="38"/>
      <c r="L78" s="11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49"/>
      <c r="C79" s="50"/>
      <c r="D79" s="50"/>
      <c r="E79" s="50"/>
      <c r="F79" s="50"/>
      <c r="G79" s="50"/>
      <c r="H79" s="50"/>
      <c r="I79" s="138"/>
      <c r="J79" s="50"/>
      <c r="K79" s="50"/>
      <c r="L79" s="11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3" spans="1:31" s="2" customFormat="1" ht="6.95" customHeight="1">
      <c r="A83" s="36"/>
      <c r="B83" s="51"/>
      <c r="C83" s="52"/>
      <c r="D83" s="52"/>
      <c r="E83" s="52"/>
      <c r="F83" s="52"/>
      <c r="G83" s="52"/>
      <c r="H83" s="52"/>
      <c r="I83" s="141"/>
      <c r="J83" s="52"/>
      <c r="K83" s="52"/>
      <c r="L83" s="11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24.95" customHeight="1">
      <c r="A84" s="36"/>
      <c r="B84" s="37"/>
      <c r="C84" s="25" t="s">
        <v>128</v>
      </c>
      <c r="D84" s="38"/>
      <c r="E84" s="38"/>
      <c r="F84" s="38"/>
      <c r="G84" s="38"/>
      <c r="H84" s="38"/>
      <c r="I84" s="110"/>
      <c r="J84" s="38"/>
      <c r="K84" s="38"/>
      <c r="L84" s="11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110"/>
      <c r="J85" s="38"/>
      <c r="K85" s="38"/>
      <c r="L85" s="11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12" customHeight="1">
      <c r="A86" s="36"/>
      <c r="B86" s="37"/>
      <c r="C86" s="31" t="s">
        <v>16</v>
      </c>
      <c r="D86" s="38"/>
      <c r="E86" s="38"/>
      <c r="F86" s="38"/>
      <c r="G86" s="38"/>
      <c r="H86" s="38"/>
      <c r="I86" s="110"/>
      <c r="J86" s="38"/>
      <c r="K86" s="38"/>
      <c r="L86" s="11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6.5" customHeight="1">
      <c r="A87" s="36"/>
      <c r="B87" s="37"/>
      <c r="C87" s="38"/>
      <c r="D87" s="38"/>
      <c r="E87" s="398" t="str">
        <f>E7</f>
        <v>Kralupy nad Vltavou předměstí ON - oprava</v>
      </c>
      <c r="F87" s="399"/>
      <c r="G87" s="399"/>
      <c r="H87" s="399"/>
      <c r="I87" s="110"/>
      <c r="J87" s="38"/>
      <c r="K87" s="38"/>
      <c r="L87" s="11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>
      <c r="A88" s="36"/>
      <c r="B88" s="37"/>
      <c r="C88" s="31" t="s">
        <v>104</v>
      </c>
      <c r="D88" s="38"/>
      <c r="E88" s="38"/>
      <c r="F88" s="38"/>
      <c r="G88" s="38"/>
      <c r="H88" s="38"/>
      <c r="I88" s="110"/>
      <c r="J88" s="38"/>
      <c r="K88" s="38"/>
      <c r="L88" s="11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>
      <c r="A89" s="36"/>
      <c r="B89" s="37"/>
      <c r="C89" s="38"/>
      <c r="D89" s="38"/>
      <c r="E89" s="351" t="str">
        <f>E9</f>
        <v>SO.01 - Oprava vnějšího pláště budovy</v>
      </c>
      <c r="F89" s="400"/>
      <c r="G89" s="400"/>
      <c r="H89" s="400"/>
      <c r="I89" s="110"/>
      <c r="J89" s="38"/>
      <c r="K89" s="38"/>
      <c r="L89" s="11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110"/>
      <c r="J90" s="38"/>
      <c r="K90" s="38"/>
      <c r="L90" s="11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21</v>
      </c>
      <c r="D91" s="38"/>
      <c r="E91" s="38"/>
      <c r="F91" s="29" t="str">
        <f>F12</f>
        <v>Kralupy nad Vltavou</v>
      </c>
      <c r="G91" s="38"/>
      <c r="H91" s="38"/>
      <c r="I91" s="113" t="s">
        <v>23</v>
      </c>
      <c r="J91" s="61" t="str">
        <f>IF(J12="","",J12)</f>
        <v>8. 4. 2020</v>
      </c>
      <c r="K91" s="38"/>
      <c r="L91" s="11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110"/>
      <c r="J92" s="38"/>
      <c r="K92" s="38"/>
      <c r="L92" s="11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5.2" customHeight="1">
      <c r="A93" s="36"/>
      <c r="B93" s="37"/>
      <c r="C93" s="31" t="s">
        <v>25</v>
      </c>
      <c r="D93" s="38"/>
      <c r="E93" s="38"/>
      <c r="F93" s="29" t="str">
        <f>E15</f>
        <v>Správa železnic, státní organizace</v>
      </c>
      <c r="G93" s="38"/>
      <c r="H93" s="38"/>
      <c r="I93" s="113" t="s">
        <v>33</v>
      </c>
      <c r="J93" s="34" t="str">
        <f>E21</f>
        <v xml:space="preserve"> </v>
      </c>
      <c r="K93" s="38"/>
      <c r="L93" s="11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1" t="s">
        <v>31</v>
      </c>
      <c r="D94" s="38"/>
      <c r="E94" s="38"/>
      <c r="F94" s="29" t="str">
        <f>IF(E18="","",E18)</f>
        <v>Vyplň údaj</v>
      </c>
      <c r="G94" s="38"/>
      <c r="H94" s="38"/>
      <c r="I94" s="113" t="s">
        <v>36</v>
      </c>
      <c r="J94" s="34" t="str">
        <f>E24</f>
        <v>L. Malý</v>
      </c>
      <c r="K94" s="38"/>
      <c r="L94" s="11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110"/>
      <c r="J95" s="38"/>
      <c r="K95" s="38"/>
      <c r="L95" s="11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11" customFormat="1" ht="29.25" customHeight="1">
      <c r="A96" s="161"/>
      <c r="B96" s="162"/>
      <c r="C96" s="163" t="s">
        <v>129</v>
      </c>
      <c r="D96" s="164" t="s">
        <v>59</v>
      </c>
      <c r="E96" s="164" t="s">
        <v>55</v>
      </c>
      <c r="F96" s="164" t="s">
        <v>56</v>
      </c>
      <c r="G96" s="164" t="s">
        <v>130</v>
      </c>
      <c r="H96" s="164" t="s">
        <v>131</v>
      </c>
      <c r="I96" s="165" t="s">
        <v>132</v>
      </c>
      <c r="J96" s="166" t="s">
        <v>108</v>
      </c>
      <c r="K96" s="167" t="s">
        <v>133</v>
      </c>
      <c r="L96" s="168"/>
      <c r="M96" s="70" t="s">
        <v>19</v>
      </c>
      <c r="N96" s="71" t="s">
        <v>44</v>
      </c>
      <c r="O96" s="71" t="s">
        <v>134</v>
      </c>
      <c r="P96" s="71" t="s">
        <v>135</v>
      </c>
      <c r="Q96" s="71" t="s">
        <v>136</v>
      </c>
      <c r="R96" s="71" t="s">
        <v>137</v>
      </c>
      <c r="S96" s="71" t="s">
        <v>138</v>
      </c>
      <c r="T96" s="72" t="s">
        <v>139</v>
      </c>
      <c r="U96" s="161"/>
      <c r="V96" s="161"/>
      <c r="W96" s="161"/>
      <c r="X96" s="161"/>
      <c r="Y96" s="161"/>
      <c r="Z96" s="161"/>
      <c r="AA96" s="161"/>
      <c r="AB96" s="161"/>
      <c r="AC96" s="161"/>
      <c r="AD96" s="161"/>
      <c r="AE96" s="161"/>
    </row>
    <row r="97" spans="1:65" s="2" customFormat="1" ht="22.9" customHeight="1">
      <c r="A97" s="36"/>
      <c r="B97" s="37"/>
      <c r="C97" s="77" t="s">
        <v>140</v>
      </c>
      <c r="D97" s="38"/>
      <c r="E97" s="38"/>
      <c r="F97" s="38"/>
      <c r="G97" s="38"/>
      <c r="H97" s="38"/>
      <c r="I97" s="110"/>
      <c r="J97" s="169">
        <f>BK97</f>
        <v>0</v>
      </c>
      <c r="K97" s="38"/>
      <c r="L97" s="41"/>
      <c r="M97" s="73"/>
      <c r="N97" s="170"/>
      <c r="O97" s="74"/>
      <c r="P97" s="171">
        <f>P98+P231+P382</f>
        <v>0</v>
      </c>
      <c r="Q97" s="74"/>
      <c r="R97" s="171">
        <f>R98+R231+R382</f>
        <v>3.0514162999999996</v>
      </c>
      <c r="S97" s="74"/>
      <c r="T97" s="172">
        <f>T98+T231+T382</f>
        <v>19.764904999999999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73</v>
      </c>
      <c r="AU97" s="19" t="s">
        <v>109</v>
      </c>
      <c r="BK97" s="173">
        <f>BK98+BK231+BK382</f>
        <v>0</v>
      </c>
    </row>
    <row r="98" spans="1:65" s="12" customFormat="1" ht="25.9" customHeight="1">
      <c r="B98" s="174"/>
      <c r="C98" s="175"/>
      <c r="D98" s="176" t="s">
        <v>73</v>
      </c>
      <c r="E98" s="177" t="s">
        <v>141</v>
      </c>
      <c r="F98" s="177" t="s">
        <v>142</v>
      </c>
      <c r="G98" s="175"/>
      <c r="H98" s="175"/>
      <c r="I98" s="178"/>
      <c r="J98" s="179">
        <f>BK98</f>
        <v>0</v>
      </c>
      <c r="K98" s="175"/>
      <c r="L98" s="180"/>
      <c r="M98" s="181"/>
      <c r="N98" s="182"/>
      <c r="O98" s="182"/>
      <c r="P98" s="183">
        <f>P99+P102+P149+P155+P221+P229</f>
        <v>0</v>
      </c>
      <c r="Q98" s="182"/>
      <c r="R98" s="183">
        <f>R99+R102+R149+R155+R221+R229</f>
        <v>0.79692160000000001</v>
      </c>
      <c r="S98" s="182"/>
      <c r="T98" s="184">
        <f>T99+T102+T149+T155+T221+T229</f>
        <v>19.179479999999998</v>
      </c>
      <c r="AR98" s="185" t="s">
        <v>82</v>
      </c>
      <c r="AT98" s="186" t="s">
        <v>73</v>
      </c>
      <c r="AU98" s="186" t="s">
        <v>74</v>
      </c>
      <c r="AY98" s="185" t="s">
        <v>143</v>
      </c>
      <c r="BK98" s="187">
        <f>BK99+BK102+BK149+BK155+BK221+BK229</f>
        <v>0</v>
      </c>
    </row>
    <row r="99" spans="1:65" s="12" customFormat="1" ht="22.9" customHeight="1">
      <c r="B99" s="174"/>
      <c r="C99" s="175"/>
      <c r="D99" s="176" t="s">
        <v>73</v>
      </c>
      <c r="E99" s="188" t="s">
        <v>144</v>
      </c>
      <c r="F99" s="188" t="s">
        <v>145</v>
      </c>
      <c r="G99" s="175"/>
      <c r="H99" s="175"/>
      <c r="I99" s="178"/>
      <c r="J99" s="189">
        <f>BK99</f>
        <v>0</v>
      </c>
      <c r="K99" s="175"/>
      <c r="L99" s="180"/>
      <c r="M99" s="181"/>
      <c r="N99" s="182"/>
      <c r="O99" s="182"/>
      <c r="P99" s="183">
        <f>SUM(P100:P101)</f>
        <v>0</v>
      </c>
      <c r="Q99" s="182"/>
      <c r="R99" s="183">
        <f>SUM(R100:R101)</f>
        <v>0</v>
      </c>
      <c r="S99" s="182"/>
      <c r="T99" s="184">
        <f>SUM(T100:T101)</f>
        <v>0</v>
      </c>
      <c r="AR99" s="185" t="s">
        <v>82</v>
      </c>
      <c r="AT99" s="186" t="s">
        <v>73</v>
      </c>
      <c r="AU99" s="186" t="s">
        <v>82</v>
      </c>
      <c r="AY99" s="185" t="s">
        <v>143</v>
      </c>
      <c r="BK99" s="187">
        <f>SUM(BK100:BK101)</f>
        <v>0</v>
      </c>
    </row>
    <row r="100" spans="1:65" s="2" customFormat="1" ht="44.25" customHeight="1">
      <c r="A100" s="36"/>
      <c r="B100" s="37"/>
      <c r="C100" s="190" t="s">
        <v>82</v>
      </c>
      <c r="D100" s="190" t="s">
        <v>146</v>
      </c>
      <c r="E100" s="191" t="s">
        <v>147</v>
      </c>
      <c r="F100" s="192" t="s">
        <v>148</v>
      </c>
      <c r="G100" s="193" t="s">
        <v>149</v>
      </c>
      <c r="H100" s="194">
        <v>15</v>
      </c>
      <c r="I100" s="195"/>
      <c r="J100" s="196">
        <f>ROUND(I100*H100,2)</f>
        <v>0</v>
      </c>
      <c r="K100" s="197"/>
      <c r="L100" s="41"/>
      <c r="M100" s="198" t="s">
        <v>19</v>
      </c>
      <c r="N100" s="199" t="s">
        <v>45</v>
      </c>
      <c r="O100" s="66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2" t="s">
        <v>150</v>
      </c>
      <c r="AT100" s="202" t="s">
        <v>146</v>
      </c>
      <c r="AU100" s="202" t="s">
        <v>84</v>
      </c>
      <c r="AY100" s="19" t="s">
        <v>143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9" t="s">
        <v>82</v>
      </c>
      <c r="BK100" s="203">
        <f>ROUND(I100*H100,2)</f>
        <v>0</v>
      </c>
      <c r="BL100" s="19" t="s">
        <v>150</v>
      </c>
      <c r="BM100" s="202" t="s">
        <v>151</v>
      </c>
    </row>
    <row r="101" spans="1:65" s="2" customFormat="1" ht="39">
      <c r="A101" s="36"/>
      <c r="B101" s="37"/>
      <c r="C101" s="38"/>
      <c r="D101" s="204" t="s">
        <v>152</v>
      </c>
      <c r="E101" s="38"/>
      <c r="F101" s="205" t="s">
        <v>153</v>
      </c>
      <c r="G101" s="38"/>
      <c r="H101" s="38"/>
      <c r="I101" s="110"/>
      <c r="J101" s="38"/>
      <c r="K101" s="38"/>
      <c r="L101" s="41"/>
      <c r="M101" s="206"/>
      <c r="N101" s="20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152</v>
      </c>
      <c r="AU101" s="19" t="s">
        <v>84</v>
      </c>
    </row>
    <row r="102" spans="1:65" s="12" customFormat="1" ht="22.9" customHeight="1">
      <c r="B102" s="174"/>
      <c r="C102" s="175"/>
      <c r="D102" s="176" t="s">
        <v>73</v>
      </c>
      <c r="E102" s="188" t="s">
        <v>154</v>
      </c>
      <c r="F102" s="188" t="s">
        <v>155</v>
      </c>
      <c r="G102" s="175"/>
      <c r="H102" s="175"/>
      <c r="I102" s="178"/>
      <c r="J102" s="189">
        <f>BK102</f>
        <v>0</v>
      </c>
      <c r="K102" s="175"/>
      <c r="L102" s="180"/>
      <c r="M102" s="181"/>
      <c r="N102" s="182"/>
      <c r="O102" s="182"/>
      <c r="P102" s="183">
        <f>SUM(P103:P148)</f>
        <v>0</v>
      </c>
      <c r="Q102" s="182"/>
      <c r="R102" s="183">
        <f>SUM(R103:R148)</f>
        <v>0.7909216</v>
      </c>
      <c r="S102" s="182"/>
      <c r="T102" s="184">
        <f>SUM(T103:T148)</f>
        <v>0</v>
      </c>
      <c r="AR102" s="185" t="s">
        <v>82</v>
      </c>
      <c r="AT102" s="186" t="s">
        <v>73</v>
      </c>
      <c r="AU102" s="186" t="s">
        <v>82</v>
      </c>
      <c r="AY102" s="185" t="s">
        <v>143</v>
      </c>
      <c r="BK102" s="187">
        <f>SUM(BK103:BK148)</f>
        <v>0</v>
      </c>
    </row>
    <row r="103" spans="1:65" s="2" customFormat="1" ht="16.5" customHeight="1">
      <c r="A103" s="36"/>
      <c r="B103" s="37"/>
      <c r="C103" s="190" t="s">
        <v>84</v>
      </c>
      <c r="D103" s="190" t="s">
        <v>146</v>
      </c>
      <c r="E103" s="191" t="s">
        <v>156</v>
      </c>
      <c r="F103" s="192" t="s">
        <v>157</v>
      </c>
      <c r="G103" s="193" t="s">
        <v>158</v>
      </c>
      <c r="H103" s="194">
        <v>321.22000000000003</v>
      </c>
      <c r="I103" s="195"/>
      <c r="J103" s="196">
        <f t="shared" ref="J103:J109" si="0">ROUND(I103*H103,2)</f>
        <v>0</v>
      </c>
      <c r="K103" s="197"/>
      <c r="L103" s="41"/>
      <c r="M103" s="198" t="s">
        <v>19</v>
      </c>
      <c r="N103" s="199" t="s">
        <v>45</v>
      </c>
      <c r="O103" s="66"/>
      <c r="P103" s="200">
        <f t="shared" ref="P103:P109" si="1">O103*H103</f>
        <v>0</v>
      </c>
      <c r="Q103" s="200">
        <v>0</v>
      </c>
      <c r="R103" s="200">
        <f t="shared" ref="R103:R109" si="2">Q103*H103</f>
        <v>0</v>
      </c>
      <c r="S103" s="200">
        <v>0</v>
      </c>
      <c r="T103" s="201">
        <f t="shared" ref="T103:T109" si="3"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2" t="s">
        <v>150</v>
      </c>
      <c r="AT103" s="202" t="s">
        <v>146</v>
      </c>
      <c r="AU103" s="202" t="s">
        <v>84</v>
      </c>
      <c r="AY103" s="19" t="s">
        <v>143</v>
      </c>
      <c r="BE103" s="203">
        <f t="shared" ref="BE103:BE109" si="4">IF(N103="základní",J103,0)</f>
        <v>0</v>
      </c>
      <c r="BF103" s="203">
        <f t="shared" ref="BF103:BF109" si="5">IF(N103="snížená",J103,0)</f>
        <v>0</v>
      </c>
      <c r="BG103" s="203">
        <f t="shared" ref="BG103:BG109" si="6">IF(N103="zákl. přenesená",J103,0)</f>
        <v>0</v>
      </c>
      <c r="BH103" s="203">
        <f t="shared" ref="BH103:BH109" si="7">IF(N103="sníž. přenesená",J103,0)</f>
        <v>0</v>
      </c>
      <c r="BI103" s="203">
        <f t="shared" ref="BI103:BI109" si="8">IF(N103="nulová",J103,0)</f>
        <v>0</v>
      </c>
      <c r="BJ103" s="19" t="s">
        <v>82</v>
      </c>
      <c r="BK103" s="203">
        <f t="shared" ref="BK103:BK109" si="9">ROUND(I103*H103,2)</f>
        <v>0</v>
      </c>
      <c r="BL103" s="19" t="s">
        <v>150</v>
      </c>
      <c r="BM103" s="202" t="s">
        <v>159</v>
      </c>
    </row>
    <row r="104" spans="1:65" s="2" customFormat="1" ht="21.75" customHeight="1">
      <c r="A104" s="36"/>
      <c r="B104" s="37"/>
      <c r="C104" s="190" t="s">
        <v>144</v>
      </c>
      <c r="D104" s="190" t="s">
        <v>146</v>
      </c>
      <c r="E104" s="191" t="s">
        <v>160</v>
      </c>
      <c r="F104" s="192" t="s">
        <v>161</v>
      </c>
      <c r="G104" s="193" t="s">
        <v>158</v>
      </c>
      <c r="H104" s="194">
        <v>321.22000000000003</v>
      </c>
      <c r="I104" s="195"/>
      <c r="J104" s="196">
        <f t="shared" si="0"/>
        <v>0</v>
      </c>
      <c r="K104" s="197"/>
      <c r="L104" s="41"/>
      <c r="M104" s="198" t="s">
        <v>19</v>
      </c>
      <c r="N104" s="199" t="s">
        <v>45</v>
      </c>
      <c r="O104" s="66"/>
      <c r="P104" s="200">
        <f t="shared" si="1"/>
        <v>0</v>
      </c>
      <c r="Q104" s="200">
        <v>0</v>
      </c>
      <c r="R104" s="200">
        <f t="shared" si="2"/>
        <v>0</v>
      </c>
      <c r="S104" s="200">
        <v>0</v>
      </c>
      <c r="T104" s="201">
        <f t="shared" si="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2" t="s">
        <v>150</v>
      </c>
      <c r="AT104" s="202" t="s">
        <v>146</v>
      </c>
      <c r="AU104" s="202" t="s">
        <v>84</v>
      </c>
      <c r="AY104" s="19" t="s">
        <v>143</v>
      </c>
      <c r="BE104" s="203">
        <f t="shared" si="4"/>
        <v>0</v>
      </c>
      <c r="BF104" s="203">
        <f t="shared" si="5"/>
        <v>0</v>
      </c>
      <c r="BG104" s="203">
        <f t="shared" si="6"/>
        <v>0</v>
      </c>
      <c r="BH104" s="203">
        <f t="shared" si="7"/>
        <v>0</v>
      </c>
      <c r="BI104" s="203">
        <f t="shared" si="8"/>
        <v>0</v>
      </c>
      <c r="BJ104" s="19" t="s">
        <v>82</v>
      </c>
      <c r="BK104" s="203">
        <f t="shared" si="9"/>
        <v>0</v>
      </c>
      <c r="BL104" s="19" t="s">
        <v>150</v>
      </c>
      <c r="BM104" s="202" t="s">
        <v>162</v>
      </c>
    </row>
    <row r="105" spans="1:65" s="2" customFormat="1" ht="16.5" customHeight="1">
      <c r="A105" s="36"/>
      <c r="B105" s="37"/>
      <c r="C105" s="190" t="s">
        <v>150</v>
      </c>
      <c r="D105" s="190" t="s">
        <v>146</v>
      </c>
      <c r="E105" s="191" t="s">
        <v>163</v>
      </c>
      <c r="F105" s="192" t="s">
        <v>164</v>
      </c>
      <c r="G105" s="193" t="s">
        <v>158</v>
      </c>
      <c r="H105" s="194">
        <v>321.22000000000003</v>
      </c>
      <c r="I105" s="195"/>
      <c r="J105" s="196">
        <f t="shared" si="0"/>
        <v>0</v>
      </c>
      <c r="K105" s="197"/>
      <c r="L105" s="41"/>
      <c r="M105" s="198" t="s">
        <v>19</v>
      </c>
      <c r="N105" s="199" t="s">
        <v>45</v>
      </c>
      <c r="O105" s="66"/>
      <c r="P105" s="200">
        <f t="shared" si="1"/>
        <v>0</v>
      </c>
      <c r="Q105" s="200">
        <v>0</v>
      </c>
      <c r="R105" s="200">
        <f t="shared" si="2"/>
        <v>0</v>
      </c>
      <c r="S105" s="200">
        <v>0</v>
      </c>
      <c r="T105" s="201">
        <f t="shared" si="3"/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2" t="s">
        <v>150</v>
      </c>
      <c r="AT105" s="202" t="s">
        <v>146</v>
      </c>
      <c r="AU105" s="202" t="s">
        <v>84</v>
      </c>
      <c r="AY105" s="19" t="s">
        <v>143</v>
      </c>
      <c r="BE105" s="203">
        <f t="shared" si="4"/>
        <v>0</v>
      </c>
      <c r="BF105" s="203">
        <f t="shared" si="5"/>
        <v>0</v>
      </c>
      <c r="BG105" s="203">
        <f t="shared" si="6"/>
        <v>0</v>
      </c>
      <c r="BH105" s="203">
        <f t="shared" si="7"/>
        <v>0</v>
      </c>
      <c r="BI105" s="203">
        <f t="shared" si="8"/>
        <v>0</v>
      </c>
      <c r="BJ105" s="19" t="s">
        <v>82</v>
      </c>
      <c r="BK105" s="203">
        <f t="shared" si="9"/>
        <v>0</v>
      </c>
      <c r="BL105" s="19" t="s">
        <v>150</v>
      </c>
      <c r="BM105" s="202" t="s">
        <v>165</v>
      </c>
    </row>
    <row r="106" spans="1:65" s="2" customFormat="1" ht="21.75" customHeight="1">
      <c r="A106" s="36"/>
      <c r="B106" s="37"/>
      <c r="C106" s="190" t="s">
        <v>166</v>
      </c>
      <c r="D106" s="190" t="s">
        <v>146</v>
      </c>
      <c r="E106" s="191" t="s">
        <v>167</v>
      </c>
      <c r="F106" s="192" t="s">
        <v>168</v>
      </c>
      <c r="G106" s="193" t="s">
        <v>158</v>
      </c>
      <c r="H106" s="194">
        <v>321.22000000000003</v>
      </c>
      <c r="I106" s="195"/>
      <c r="J106" s="196">
        <f t="shared" si="0"/>
        <v>0</v>
      </c>
      <c r="K106" s="197"/>
      <c r="L106" s="41"/>
      <c r="M106" s="198" t="s">
        <v>19</v>
      </c>
      <c r="N106" s="199" t="s">
        <v>45</v>
      </c>
      <c r="O106" s="66"/>
      <c r="P106" s="200">
        <f t="shared" si="1"/>
        <v>0</v>
      </c>
      <c r="Q106" s="200">
        <v>0</v>
      </c>
      <c r="R106" s="200">
        <f t="shared" si="2"/>
        <v>0</v>
      </c>
      <c r="S106" s="200">
        <v>0</v>
      </c>
      <c r="T106" s="201">
        <f t="shared" si="3"/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2" t="s">
        <v>150</v>
      </c>
      <c r="AT106" s="202" t="s">
        <v>146</v>
      </c>
      <c r="AU106" s="202" t="s">
        <v>84</v>
      </c>
      <c r="AY106" s="19" t="s">
        <v>143</v>
      </c>
      <c r="BE106" s="203">
        <f t="shared" si="4"/>
        <v>0</v>
      </c>
      <c r="BF106" s="203">
        <f t="shared" si="5"/>
        <v>0</v>
      </c>
      <c r="BG106" s="203">
        <f t="shared" si="6"/>
        <v>0</v>
      </c>
      <c r="BH106" s="203">
        <f t="shared" si="7"/>
        <v>0</v>
      </c>
      <c r="BI106" s="203">
        <f t="shared" si="8"/>
        <v>0</v>
      </c>
      <c r="BJ106" s="19" t="s">
        <v>82</v>
      </c>
      <c r="BK106" s="203">
        <f t="shared" si="9"/>
        <v>0</v>
      </c>
      <c r="BL106" s="19" t="s">
        <v>150</v>
      </c>
      <c r="BM106" s="202" t="s">
        <v>169</v>
      </c>
    </row>
    <row r="107" spans="1:65" s="2" customFormat="1" ht="21.75" customHeight="1">
      <c r="A107" s="36"/>
      <c r="B107" s="37"/>
      <c r="C107" s="190" t="s">
        <v>154</v>
      </c>
      <c r="D107" s="190" t="s">
        <v>146</v>
      </c>
      <c r="E107" s="191" t="s">
        <v>170</v>
      </c>
      <c r="F107" s="192" t="s">
        <v>171</v>
      </c>
      <c r="G107" s="193" t="s">
        <v>158</v>
      </c>
      <c r="H107" s="194">
        <v>321.22000000000003</v>
      </c>
      <c r="I107" s="195"/>
      <c r="J107" s="196">
        <f t="shared" si="0"/>
        <v>0</v>
      </c>
      <c r="K107" s="197"/>
      <c r="L107" s="41"/>
      <c r="M107" s="198" t="s">
        <v>19</v>
      </c>
      <c r="N107" s="199" t="s">
        <v>45</v>
      </c>
      <c r="O107" s="66"/>
      <c r="P107" s="200">
        <f t="shared" si="1"/>
        <v>0</v>
      </c>
      <c r="Q107" s="200">
        <v>0</v>
      </c>
      <c r="R107" s="200">
        <f t="shared" si="2"/>
        <v>0</v>
      </c>
      <c r="S107" s="200">
        <v>0</v>
      </c>
      <c r="T107" s="201">
        <f t="shared" si="3"/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2" t="s">
        <v>150</v>
      </c>
      <c r="AT107" s="202" t="s">
        <v>146</v>
      </c>
      <c r="AU107" s="202" t="s">
        <v>84</v>
      </c>
      <c r="AY107" s="19" t="s">
        <v>143</v>
      </c>
      <c r="BE107" s="203">
        <f t="shared" si="4"/>
        <v>0</v>
      </c>
      <c r="BF107" s="203">
        <f t="shared" si="5"/>
        <v>0</v>
      </c>
      <c r="BG107" s="203">
        <f t="shared" si="6"/>
        <v>0</v>
      </c>
      <c r="BH107" s="203">
        <f t="shared" si="7"/>
        <v>0</v>
      </c>
      <c r="BI107" s="203">
        <f t="shared" si="8"/>
        <v>0</v>
      </c>
      <c r="BJ107" s="19" t="s">
        <v>82</v>
      </c>
      <c r="BK107" s="203">
        <f t="shared" si="9"/>
        <v>0</v>
      </c>
      <c r="BL107" s="19" t="s">
        <v>150</v>
      </c>
      <c r="BM107" s="202" t="s">
        <v>172</v>
      </c>
    </row>
    <row r="108" spans="1:65" s="2" customFormat="1" ht="21.75" customHeight="1">
      <c r="A108" s="36"/>
      <c r="B108" s="37"/>
      <c r="C108" s="190" t="s">
        <v>173</v>
      </c>
      <c r="D108" s="190" t="s">
        <v>146</v>
      </c>
      <c r="E108" s="191" t="s">
        <v>174</v>
      </c>
      <c r="F108" s="192" t="s">
        <v>175</v>
      </c>
      <c r="G108" s="193" t="s">
        <v>158</v>
      </c>
      <c r="H108" s="194">
        <v>321.22000000000003</v>
      </c>
      <c r="I108" s="195"/>
      <c r="J108" s="196">
        <f t="shared" si="0"/>
        <v>0</v>
      </c>
      <c r="K108" s="197"/>
      <c r="L108" s="41"/>
      <c r="M108" s="198" t="s">
        <v>19</v>
      </c>
      <c r="N108" s="199" t="s">
        <v>45</v>
      </c>
      <c r="O108" s="66"/>
      <c r="P108" s="200">
        <f t="shared" si="1"/>
        <v>0</v>
      </c>
      <c r="Q108" s="200">
        <v>0</v>
      </c>
      <c r="R108" s="200">
        <f t="shared" si="2"/>
        <v>0</v>
      </c>
      <c r="S108" s="200">
        <v>0</v>
      </c>
      <c r="T108" s="201">
        <f t="shared" si="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2" t="s">
        <v>150</v>
      </c>
      <c r="AT108" s="202" t="s">
        <v>146</v>
      </c>
      <c r="AU108" s="202" t="s">
        <v>84</v>
      </c>
      <c r="AY108" s="19" t="s">
        <v>143</v>
      </c>
      <c r="BE108" s="203">
        <f t="shared" si="4"/>
        <v>0</v>
      </c>
      <c r="BF108" s="203">
        <f t="shared" si="5"/>
        <v>0</v>
      </c>
      <c r="BG108" s="203">
        <f t="shared" si="6"/>
        <v>0</v>
      </c>
      <c r="BH108" s="203">
        <f t="shared" si="7"/>
        <v>0</v>
      </c>
      <c r="BI108" s="203">
        <f t="shared" si="8"/>
        <v>0</v>
      </c>
      <c r="BJ108" s="19" t="s">
        <v>82</v>
      </c>
      <c r="BK108" s="203">
        <f t="shared" si="9"/>
        <v>0</v>
      </c>
      <c r="BL108" s="19" t="s">
        <v>150</v>
      </c>
      <c r="BM108" s="202" t="s">
        <v>176</v>
      </c>
    </row>
    <row r="109" spans="1:65" s="2" customFormat="1" ht="33" customHeight="1">
      <c r="A109" s="36"/>
      <c r="B109" s="37"/>
      <c r="C109" s="190" t="s">
        <v>177</v>
      </c>
      <c r="D109" s="190" t="s">
        <v>146</v>
      </c>
      <c r="E109" s="191" t="s">
        <v>178</v>
      </c>
      <c r="F109" s="192" t="s">
        <v>179</v>
      </c>
      <c r="G109" s="193" t="s">
        <v>158</v>
      </c>
      <c r="H109" s="194">
        <v>295.12</v>
      </c>
      <c r="I109" s="195"/>
      <c r="J109" s="196">
        <f t="shared" si="0"/>
        <v>0</v>
      </c>
      <c r="K109" s="197"/>
      <c r="L109" s="41"/>
      <c r="M109" s="198" t="s">
        <v>19</v>
      </c>
      <c r="N109" s="199" t="s">
        <v>45</v>
      </c>
      <c r="O109" s="66"/>
      <c r="P109" s="200">
        <f t="shared" si="1"/>
        <v>0</v>
      </c>
      <c r="Q109" s="200">
        <v>2.6800000000000001E-3</v>
      </c>
      <c r="R109" s="200">
        <f t="shared" si="2"/>
        <v>0.7909216</v>
      </c>
      <c r="S109" s="200">
        <v>0</v>
      </c>
      <c r="T109" s="201">
        <f t="shared" si="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2" t="s">
        <v>150</v>
      </c>
      <c r="AT109" s="202" t="s">
        <v>146</v>
      </c>
      <c r="AU109" s="202" t="s">
        <v>84</v>
      </c>
      <c r="AY109" s="19" t="s">
        <v>143</v>
      </c>
      <c r="BE109" s="203">
        <f t="shared" si="4"/>
        <v>0</v>
      </c>
      <c r="BF109" s="203">
        <f t="shared" si="5"/>
        <v>0</v>
      </c>
      <c r="BG109" s="203">
        <f t="shared" si="6"/>
        <v>0</v>
      </c>
      <c r="BH109" s="203">
        <f t="shared" si="7"/>
        <v>0</v>
      </c>
      <c r="BI109" s="203">
        <f t="shared" si="8"/>
        <v>0</v>
      </c>
      <c r="BJ109" s="19" t="s">
        <v>82</v>
      </c>
      <c r="BK109" s="203">
        <f t="shared" si="9"/>
        <v>0</v>
      </c>
      <c r="BL109" s="19" t="s">
        <v>150</v>
      </c>
      <c r="BM109" s="202" t="s">
        <v>180</v>
      </c>
    </row>
    <row r="110" spans="1:65" s="13" customFormat="1" ht="11.25">
      <c r="B110" s="208"/>
      <c r="C110" s="209"/>
      <c r="D110" s="204" t="s">
        <v>181</v>
      </c>
      <c r="E110" s="210" t="s">
        <v>19</v>
      </c>
      <c r="F110" s="211" t="s">
        <v>182</v>
      </c>
      <c r="G110" s="209"/>
      <c r="H110" s="212">
        <v>295.12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181</v>
      </c>
      <c r="AU110" s="218" t="s">
        <v>84</v>
      </c>
      <c r="AV110" s="13" t="s">
        <v>84</v>
      </c>
      <c r="AW110" s="13" t="s">
        <v>35</v>
      </c>
      <c r="AX110" s="13" t="s">
        <v>82</v>
      </c>
      <c r="AY110" s="218" t="s">
        <v>143</v>
      </c>
    </row>
    <row r="111" spans="1:65" s="2" customFormat="1" ht="21.75" customHeight="1">
      <c r="A111" s="36"/>
      <c r="B111" s="37"/>
      <c r="C111" s="190" t="s">
        <v>183</v>
      </c>
      <c r="D111" s="190" t="s">
        <v>146</v>
      </c>
      <c r="E111" s="191" t="s">
        <v>184</v>
      </c>
      <c r="F111" s="192" t="s">
        <v>185</v>
      </c>
      <c r="G111" s="193" t="s">
        <v>186</v>
      </c>
      <c r="H111" s="194">
        <v>12.8</v>
      </c>
      <c r="I111" s="195"/>
      <c r="J111" s="196">
        <f>ROUND(I111*H111,2)</f>
        <v>0</v>
      </c>
      <c r="K111" s="197"/>
      <c r="L111" s="41"/>
      <c r="M111" s="198" t="s">
        <v>19</v>
      </c>
      <c r="N111" s="199" t="s">
        <v>45</v>
      </c>
      <c r="O111" s="66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2" t="s">
        <v>150</v>
      </c>
      <c r="AT111" s="202" t="s">
        <v>146</v>
      </c>
      <c r="AU111" s="202" t="s">
        <v>84</v>
      </c>
      <c r="AY111" s="19" t="s">
        <v>143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9" t="s">
        <v>82</v>
      </c>
      <c r="BK111" s="203">
        <f>ROUND(I111*H111,2)</f>
        <v>0</v>
      </c>
      <c r="BL111" s="19" t="s">
        <v>150</v>
      </c>
      <c r="BM111" s="202" t="s">
        <v>187</v>
      </c>
    </row>
    <row r="112" spans="1:65" s="13" customFormat="1" ht="11.25">
      <c r="B112" s="208"/>
      <c r="C112" s="209"/>
      <c r="D112" s="204" t="s">
        <v>181</v>
      </c>
      <c r="E112" s="210" t="s">
        <v>19</v>
      </c>
      <c r="F112" s="211" t="s">
        <v>188</v>
      </c>
      <c r="G112" s="209"/>
      <c r="H112" s="212">
        <v>12.8</v>
      </c>
      <c r="I112" s="213"/>
      <c r="J112" s="209"/>
      <c r="K112" s="209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181</v>
      </c>
      <c r="AU112" s="218" t="s">
        <v>84</v>
      </c>
      <c r="AV112" s="13" t="s">
        <v>84</v>
      </c>
      <c r="AW112" s="13" t="s">
        <v>35</v>
      </c>
      <c r="AX112" s="13" t="s">
        <v>74</v>
      </c>
      <c r="AY112" s="218" t="s">
        <v>143</v>
      </c>
    </row>
    <row r="113" spans="1:65" s="14" customFormat="1" ht="11.25">
      <c r="B113" s="219"/>
      <c r="C113" s="220"/>
      <c r="D113" s="204" t="s">
        <v>181</v>
      </c>
      <c r="E113" s="221" t="s">
        <v>19</v>
      </c>
      <c r="F113" s="222" t="s">
        <v>189</v>
      </c>
      <c r="G113" s="220"/>
      <c r="H113" s="223">
        <v>12.8</v>
      </c>
      <c r="I113" s="224"/>
      <c r="J113" s="220"/>
      <c r="K113" s="220"/>
      <c r="L113" s="225"/>
      <c r="M113" s="226"/>
      <c r="N113" s="227"/>
      <c r="O113" s="227"/>
      <c r="P113" s="227"/>
      <c r="Q113" s="227"/>
      <c r="R113" s="227"/>
      <c r="S113" s="227"/>
      <c r="T113" s="228"/>
      <c r="AT113" s="229" t="s">
        <v>181</v>
      </c>
      <c r="AU113" s="229" t="s">
        <v>84</v>
      </c>
      <c r="AV113" s="14" t="s">
        <v>150</v>
      </c>
      <c r="AW113" s="14" t="s">
        <v>35</v>
      </c>
      <c r="AX113" s="14" t="s">
        <v>82</v>
      </c>
      <c r="AY113" s="229" t="s">
        <v>143</v>
      </c>
    </row>
    <row r="114" spans="1:65" s="2" customFormat="1" ht="33" customHeight="1">
      <c r="A114" s="36"/>
      <c r="B114" s="37"/>
      <c r="C114" s="190" t="s">
        <v>190</v>
      </c>
      <c r="D114" s="190" t="s">
        <v>146</v>
      </c>
      <c r="E114" s="191" t="s">
        <v>191</v>
      </c>
      <c r="F114" s="192" t="s">
        <v>192</v>
      </c>
      <c r="G114" s="193" t="s">
        <v>149</v>
      </c>
      <c r="H114" s="194">
        <v>3</v>
      </c>
      <c r="I114" s="195"/>
      <c r="J114" s="196">
        <f>ROUND(I114*H114,2)</f>
        <v>0</v>
      </c>
      <c r="K114" s="197"/>
      <c r="L114" s="41"/>
      <c r="M114" s="198" t="s">
        <v>19</v>
      </c>
      <c r="N114" s="199" t="s">
        <v>45</v>
      </c>
      <c r="O114" s="66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2" t="s">
        <v>150</v>
      </c>
      <c r="AT114" s="202" t="s">
        <v>146</v>
      </c>
      <c r="AU114" s="202" t="s">
        <v>84</v>
      </c>
      <c r="AY114" s="19" t="s">
        <v>143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9" t="s">
        <v>82</v>
      </c>
      <c r="BK114" s="203">
        <f>ROUND(I114*H114,2)</f>
        <v>0</v>
      </c>
      <c r="BL114" s="19" t="s">
        <v>150</v>
      </c>
      <c r="BM114" s="202" t="s">
        <v>193</v>
      </c>
    </row>
    <row r="115" spans="1:65" s="2" customFormat="1" ht="33" customHeight="1">
      <c r="A115" s="36"/>
      <c r="B115" s="37"/>
      <c r="C115" s="190" t="s">
        <v>194</v>
      </c>
      <c r="D115" s="190" t="s">
        <v>146</v>
      </c>
      <c r="E115" s="191" t="s">
        <v>195</v>
      </c>
      <c r="F115" s="192" t="s">
        <v>196</v>
      </c>
      <c r="G115" s="193" t="s">
        <v>186</v>
      </c>
      <c r="H115" s="194">
        <v>16</v>
      </c>
      <c r="I115" s="195"/>
      <c r="J115" s="196">
        <f>ROUND(I115*H115,2)</f>
        <v>0</v>
      </c>
      <c r="K115" s="197"/>
      <c r="L115" s="41"/>
      <c r="M115" s="198" t="s">
        <v>19</v>
      </c>
      <c r="N115" s="199" t="s">
        <v>45</v>
      </c>
      <c r="O115" s="66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2" t="s">
        <v>150</v>
      </c>
      <c r="AT115" s="202" t="s">
        <v>146</v>
      </c>
      <c r="AU115" s="202" t="s">
        <v>84</v>
      </c>
      <c r="AY115" s="19" t="s">
        <v>143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9" t="s">
        <v>82</v>
      </c>
      <c r="BK115" s="203">
        <f>ROUND(I115*H115,2)</f>
        <v>0</v>
      </c>
      <c r="BL115" s="19" t="s">
        <v>150</v>
      </c>
      <c r="BM115" s="202" t="s">
        <v>197</v>
      </c>
    </row>
    <row r="116" spans="1:65" s="2" customFormat="1" ht="21.75" customHeight="1">
      <c r="A116" s="36"/>
      <c r="B116" s="37"/>
      <c r="C116" s="190" t="s">
        <v>198</v>
      </c>
      <c r="D116" s="190" t="s">
        <v>146</v>
      </c>
      <c r="E116" s="191" t="s">
        <v>199</v>
      </c>
      <c r="F116" s="192" t="s">
        <v>200</v>
      </c>
      <c r="G116" s="193" t="s">
        <v>158</v>
      </c>
      <c r="H116" s="194">
        <v>34.36</v>
      </c>
      <c r="I116" s="195"/>
      <c r="J116" s="196">
        <f>ROUND(I116*H116,2)</f>
        <v>0</v>
      </c>
      <c r="K116" s="197"/>
      <c r="L116" s="41"/>
      <c r="M116" s="198" t="s">
        <v>19</v>
      </c>
      <c r="N116" s="199" t="s">
        <v>45</v>
      </c>
      <c r="O116" s="66"/>
      <c r="P116" s="200">
        <f>O116*H116</f>
        <v>0</v>
      </c>
      <c r="Q116" s="200">
        <v>0</v>
      </c>
      <c r="R116" s="200">
        <f>Q116*H116</f>
        <v>0</v>
      </c>
      <c r="S116" s="200">
        <v>0</v>
      </c>
      <c r="T116" s="201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2" t="s">
        <v>150</v>
      </c>
      <c r="AT116" s="202" t="s">
        <v>146</v>
      </c>
      <c r="AU116" s="202" t="s">
        <v>84</v>
      </c>
      <c r="AY116" s="19" t="s">
        <v>143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19" t="s">
        <v>82</v>
      </c>
      <c r="BK116" s="203">
        <f>ROUND(I116*H116,2)</f>
        <v>0</v>
      </c>
      <c r="BL116" s="19" t="s">
        <v>150</v>
      </c>
      <c r="BM116" s="202" t="s">
        <v>201</v>
      </c>
    </row>
    <row r="117" spans="1:65" s="13" customFormat="1" ht="11.25">
      <c r="B117" s="208"/>
      <c r="C117" s="209"/>
      <c r="D117" s="204" t="s">
        <v>181</v>
      </c>
      <c r="E117" s="210" t="s">
        <v>19</v>
      </c>
      <c r="F117" s="211" t="s">
        <v>202</v>
      </c>
      <c r="G117" s="209"/>
      <c r="H117" s="212">
        <v>27.36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181</v>
      </c>
      <c r="AU117" s="218" t="s">
        <v>84</v>
      </c>
      <c r="AV117" s="13" t="s">
        <v>84</v>
      </c>
      <c r="AW117" s="13" t="s">
        <v>35</v>
      </c>
      <c r="AX117" s="13" t="s">
        <v>74</v>
      </c>
      <c r="AY117" s="218" t="s">
        <v>143</v>
      </c>
    </row>
    <row r="118" spans="1:65" s="13" customFormat="1" ht="11.25">
      <c r="B118" s="208"/>
      <c r="C118" s="209"/>
      <c r="D118" s="204" t="s">
        <v>181</v>
      </c>
      <c r="E118" s="210" t="s">
        <v>19</v>
      </c>
      <c r="F118" s="211" t="s">
        <v>203</v>
      </c>
      <c r="G118" s="209"/>
      <c r="H118" s="212">
        <v>4.2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181</v>
      </c>
      <c r="AU118" s="218" t="s">
        <v>84</v>
      </c>
      <c r="AV118" s="13" t="s">
        <v>84</v>
      </c>
      <c r="AW118" s="13" t="s">
        <v>35</v>
      </c>
      <c r="AX118" s="13" t="s">
        <v>74</v>
      </c>
      <c r="AY118" s="218" t="s">
        <v>143</v>
      </c>
    </row>
    <row r="119" spans="1:65" s="13" customFormat="1" ht="11.25">
      <c r="B119" s="208"/>
      <c r="C119" s="209"/>
      <c r="D119" s="204" t="s">
        <v>181</v>
      </c>
      <c r="E119" s="210" t="s">
        <v>19</v>
      </c>
      <c r="F119" s="211" t="s">
        <v>204</v>
      </c>
      <c r="G119" s="209"/>
      <c r="H119" s="212">
        <v>2.8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181</v>
      </c>
      <c r="AU119" s="218" t="s">
        <v>84</v>
      </c>
      <c r="AV119" s="13" t="s">
        <v>84</v>
      </c>
      <c r="AW119" s="13" t="s">
        <v>35</v>
      </c>
      <c r="AX119" s="13" t="s">
        <v>74</v>
      </c>
      <c r="AY119" s="218" t="s">
        <v>143</v>
      </c>
    </row>
    <row r="120" spans="1:65" s="14" customFormat="1" ht="11.25">
      <c r="B120" s="219"/>
      <c r="C120" s="220"/>
      <c r="D120" s="204" t="s">
        <v>181</v>
      </c>
      <c r="E120" s="221" t="s">
        <v>19</v>
      </c>
      <c r="F120" s="222" t="s">
        <v>189</v>
      </c>
      <c r="G120" s="220"/>
      <c r="H120" s="223">
        <v>34.36</v>
      </c>
      <c r="I120" s="224"/>
      <c r="J120" s="220"/>
      <c r="K120" s="220"/>
      <c r="L120" s="225"/>
      <c r="M120" s="226"/>
      <c r="N120" s="227"/>
      <c r="O120" s="227"/>
      <c r="P120" s="227"/>
      <c r="Q120" s="227"/>
      <c r="R120" s="227"/>
      <c r="S120" s="227"/>
      <c r="T120" s="228"/>
      <c r="AT120" s="229" t="s">
        <v>181</v>
      </c>
      <c r="AU120" s="229" t="s">
        <v>84</v>
      </c>
      <c r="AV120" s="14" t="s">
        <v>150</v>
      </c>
      <c r="AW120" s="14" t="s">
        <v>35</v>
      </c>
      <c r="AX120" s="14" t="s">
        <v>82</v>
      </c>
      <c r="AY120" s="229" t="s">
        <v>143</v>
      </c>
    </row>
    <row r="121" spans="1:65" s="2" customFormat="1" ht="16.5" customHeight="1">
      <c r="A121" s="36"/>
      <c r="B121" s="37"/>
      <c r="C121" s="190" t="s">
        <v>205</v>
      </c>
      <c r="D121" s="190" t="s">
        <v>146</v>
      </c>
      <c r="E121" s="191" t="s">
        <v>206</v>
      </c>
      <c r="F121" s="192" t="s">
        <v>207</v>
      </c>
      <c r="G121" s="193" t="s">
        <v>158</v>
      </c>
      <c r="H121" s="194">
        <v>321.22000000000003</v>
      </c>
      <c r="I121" s="195"/>
      <c r="J121" s="196">
        <f>ROUND(I121*H121,2)</f>
        <v>0</v>
      </c>
      <c r="K121" s="197"/>
      <c r="L121" s="41"/>
      <c r="M121" s="198" t="s">
        <v>19</v>
      </c>
      <c r="N121" s="199" t="s">
        <v>45</v>
      </c>
      <c r="O121" s="66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2" t="s">
        <v>150</v>
      </c>
      <c r="AT121" s="202" t="s">
        <v>146</v>
      </c>
      <c r="AU121" s="202" t="s">
        <v>84</v>
      </c>
      <c r="AY121" s="19" t="s">
        <v>143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9" t="s">
        <v>82</v>
      </c>
      <c r="BK121" s="203">
        <f>ROUND(I121*H121,2)</f>
        <v>0</v>
      </c>
      <c r="BL121" s="19" t="s">
        <v>150</v>
      </c>
      <c r="BM121" s="202" t="s">
        <v>208</v>
      </c>
    </row>
    <row r="122" spans="1:65" s="15" customFormat="1" ht="11.25">
      <c r="B122" s="230"/>
      <c r="C122" s="231"/>
      <c r="D122" s="204" t="s">
        <v>181</v>
      </c>
      <c r="E122" s="232" t="s">
        <v>19</v>
      </c>
      <c r="F122" s="233" t="s">
        <v>209</v>
      </c>
      <c r="G122" s="231"/>
      <c r="H122" s="232" t="s">
        <v>19</v>
      </c>
      <c r="I122" s="234"/>
      <c r="J122" s="231"/>
      <c r="K122" s="231"/>
      <c r="L122" s="235"/>
      <c r="M122" s="236"/>
      <c r="N122" s="237"/>
      <c r="O122" s="237"/>
      <c r="P122" s="237"/>
      <c r="Q122" s="237"/>
      <c r="R122" s="237"/>
      <c r="S122" s="237"/>
      <c r="T122" s="238"/>
      <c r="AT122" s="239" t="s">
        <v>181</v>
      </c>
      <c r="AU122" s="239" t="s">
        <v>84</v>
      </c>
      <c r="AV122" s="15" t="s">
        <v>82</v>
      </c>
      <c r="AW122" s="15" t="s">
        <v>35</v>
      </c>
      <c r="AX122" s="15" t="s">
        <v>74</v>
      </c>
      <c r="AY122" s="239" t="s">
        <v>143</v>
      </c>
    </row>
    <row r="123" spans="1:65" s="13" customFormat="1" ht="11.25">
      <c r="B123" s="208"/>
      <c r="C123" s="209"/>
      <c r="D123" s="204" t="s">
        <v>181</v>
      </c>
      <c r="E123" s="210" t="s">
        <v>19</v>
      </c>
      <c r="F123" s="211" t="s">
        <v>210</v>
      </c>
      <c r="G123" s="209"/>
      <c r="H123" s="212">
        <v>45.76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181</v>
      </c>
      <c r="AU123" s="218" t="s">
        <v>84</v>
      </c>
      <c r="AV123" s="13" t="s">
        <v>84</v>
      </c>
      <c r="AW123" s="13" t="s">
        <v>35</v>
      </c>
      <c r="AX123" s="13" t="s">
        <v>74</v>
      </c>
      <c r="AY123" s="218" t="s">
        <v>143</v>
      </c>
    </row>
    <row r="124" spans="1:65" s="13" customFormat="1" ht="11.25">
      <c r="B124" s="208"/>
      <c r="C124" s="209"/>
      <c r="D124" s="204" t="s">
        <v>181</v>
      </c>
      <c r="E124" s="210" t="s">
        <v>19</v>
      </c>
      <c r="F124" s="211" t="s">
        <v>211</v>
      </c>
      <c r="G124" s="209"/>
      <c r="H124" s="212">
        <v>37.700000000000003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181</v>
      </c>
      <c r="AU124" s="218" t="s">
        <v>84</v>
      </c>
      <c r="AV124" s="13" t="s">
        <v>84</v>
      </c>
      <c r="AW124" s="13" t="s">
        <v>35</v>
      </c>
      <c r="AX124" s="13" t="s">
        <v>74</v>
      </c>
      <c r="AY124" s="218" t="s">
        <v>143</v>
      </c>
    </row>
    <row r="125" spans="1:65" s="13" customFormat="1" ht="11.25">
      <c r="B125" s="208"/>
      <c r="C125" s="209"/>
      <c r="D125" s="204" t="s">
        <v>181</v>
      </c>
      <c r="E125" s="210" t="s">
        <v>19</v>
      </c>
      <c r="F125" s="211" t="s">
        <v>212</v>
      </c>
      <c r="G125" s="209"/>
      <c r="H125" s="212">
        <v>7.15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181</v>
      </c>
      <c r="AU125" s="218" t="s">
        <v>84</v>
      </c>
      <c r="AV125" s="13" t="s">
        <v>84</v>
      </c>
      <c r="AW125" s="13" t="s">
        <v>35</v>
      </c>
      <c r="AX125" s="13" t="s">
        <v>74</v>
      </c>
      <c r="AY125" s="218" t="s">
        <v>143</v>
      </c>
    </row>
    <row r="126" spans="1:65" s="13" customFormat="1" ht="11.25">
      <c r="B126" s="208"/>
      <c r="C126" s="209"/>
      <c r="D126" s="204" t="s">
        <v>181</v>
      </c>
      <c r="E126" s="210" t="s">
        <v>19</v>
      </c>
      <c r="F126" s="211" t="s">
        <v>213</v>
      </c>
      <c r="G126" s="209"/>
      <c r="H126" s="212">
        <v>9.2799999999999994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181</v>
      </c>
      <c r="AU126" s="218" t="s">
        <v>84</v>
      </c>
      <c r="AV126" s="13" t="s">
        <v>84</v>
      </c>
      <c r="AW126" s="13" t="s">
        <v>35</v>
      </c>
      <c r="AX126" s="13" t="s">
        <v>74</v>
      </c>
      <c r="AY126" s="218" t="s">
        <v>143</v>
      </c>
    </row>
    <row r="127" spans="1:65" s="16" customFormat="1" ht="11.25">
      <c r="B127" s="240"/>
      <c r="C127" s="241"/>
      <c r="D127" s="204" t="s">
        <v>181</v>
      </c>
      <c r="E127" s="242" t="s">
        <v>19</v>
      </c>
      <c r="F127" s="243" t="s">
        <v>214</v>
      </c>
      <c r="G127" s="241"/>
      <c r="H127" s="244">
        <v>99.89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AT127" s="250" t="s">
        <v>181</v>
      </c>
      <c r="AU127" s="250" t="s">
        <v>84</v>
      </c>
      <c r="AV127" s="16" t="s">
        <v>144</v>
      </c>
      <c r="AW127" s="16" t="s">
        <v>35</v>
      </c>
      <c r="AX127" s="16" t="s">
        <v>74</v>
      </c>
      <c r="AY127" s="250" t="s">
        <v>143</v>
      </c>
    </row>
    <row r="128" spans="1:65" s="15" customFormat="1" ht="11.25">
      <c r="B128" s="230"/>
      <c r="C128" s="231"/>
      <c r="D128" s="204" t="s">
        <v>181</v>
      </c>
      <c r="E128" s="232" t="s">
        <v>19</v>
      </c>
      <c r="F128" s="233" t="s">
        <v>215</v>
      </c>
      <c r="G128" s="231"/>
      <c r="H128" s="232" t="s">
        <v>19</v>
      </c>
      <c r="I128" s="234"/>
      <c r="J128" s="231"/>
      <c r="K128" s="231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181</v>
      </c>
      <c r="AU128" s="239" t="s">
        <v>84</v>
      </c>
      <c r="AV128" s="15" t="s">
        <v>82</v>
      </c>
      <c r="AW128" s="15" t="s">
        <v>35</v>
      </c>
      <c r="AX128" s="15" t="s">
        <v>74</v>
      </c>
      <c r="AY128" s="239" t="s">
        <v>143</v>
      </c>
    </row>
    <row r="129" spans="1:65" s="13" customFormat="1" ht="11.25">
      <c r="B129" s="208"/>
      <c r="C129" s="209"/>
      <c r="D129" s="204" t="s">
        <v>181</v>
      </c>
      <c r="E129" s="210" t="s">
        <v>19</v>
      </c>
      <c r="F129" s="211" t="s">
        <v>210</v>
      </c>
      <c r="G129" s="209"/>
      <c r="H129" s="212">
        <v>45.76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181</v>
      </c>
      <c r="AU129" s="218" t="s">
        <v>84</v>
      </c>
      <c r="AV129" s="13" t="s">
        <v>84</v>
      </c>
      <c r="AW129" s="13" t="s">
        <v>35</v>
      </c>
      <c r="AX129" s="13" t="s">
        <v>74</v>
      </c>
      <c r="AY129" s="218" t="s">
        <v>143</v>
      </c>
    </row>
    <row r="130" spans="1:65" s="13" customFormat="1" ht="11.25">
      <c r="B130" s="208"/>
      <c r="C130" s="209"/>
      <c r="D130" s="204" t="s">
        <v>181</v>
      </c>
      <c r="E130" s="210" t="s">
        <v>19</v>
      </c>
      <c r="F130" s="211" t="s">
        <v>211</v>
      </c>
      <c r="G130" s="209"/>
      <c r="H130" s="212">
        <v>37.700000000000003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181</v>
      </c>
      <c r="AU130" s="218" t="s">
        <v>84</v>
      </c>
      <c r="AV130" s="13" t="s">
        <v>84</v>
      </c>
      <c r="AW130" s="13" t="s">
        <v>35</v>
      </c>
      <c r="AX130" s="13" t="s">
        <v>74</v>
      </c>
      <c r="AY130" s="218" t="s">
        <v>143</v>
      </c>
    </row>
    <row r="131" spans="1:65" s="13" customFormat="1" ht="11.25">
      <c r="B131" s="208"/>
      <c r="C131" s="209"/>
      <c r="D131" s="204" t="s">
        <v>181</v>
      </c>
      <c r="E131" s="210" t="s">
        <v>19</v>
      </c>
      <c r="F131" s="211" t="s">
        <v>212</v>
      </c>
      <c r="G131" s="209"/>
      <c r="H131" s="212">
        <v>7.15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181</v>
      </c>
      <c r="AU131" s="218" t="s">
        <v>84</v>
      </c>
      <c r="AV131" s="13" t="s">
        <v>84</v>
      </c>
      <c r="AW131" s="13" t="s">
        <v>35</v>
      </c>
      <c r="AX131" s="13" t="s">
        <v>74</v>
      </c>
      <c r="AY131" s="218" t="s">
        <v>143</v>
      </c>
    </row>
    <row r="132" spans="1:65" s="13" customFormat="1" ht="11.25">
      <c r="B132" s="208"/>
      <c r="C132" s="209"/>
      <c r="D132" s="204" t="s">
        <v>181</v>
      </c>
      <c r="E132" s="210" t="s">
        <v>19</v>
      </c>
      <c r="F132" s="211" t="s">
        <v>213</v>
      </c>
      <c r="G132" s="209"/>
      <c r="H132" s="212">
        <v>9.2799999999999994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181</v>
      </c>
      <c r="AU132" s="218" t="s">
        <v>84</v>
      </c>
      <c r="AV132" s="13" t="s">
        <v>84</v>
      </c>
      <c r="AW132" s="13" t="s">
        <v>35</v>
      </c>
      <c r="AX132" s="13" t="s">
        <v>74</v>
      </c>
      <c r="AY132" s="218" t="s">
        <v>143</v>
      </c>
    </row>
    <row r="133" spans="1:65" s="16" customFormat="1" ht="11.25">
      <c r="B133" s="240"/>
      <c r="C133" s="241"/>
      <c r="D133" s="204" t="s">
        <v>181</v>
      </c>
      <c r="E133" s="242" t="s">
        <v>19</v>
      </c>
      <c r="F133" s="243" t="s">
        <v>214</v>
      </c>
      <c r="G133" s="241"/>
      <c r="H133" s="244">
        <v>99.89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AT133" s="250" t="s">
        <v>181</v>
      </c>
      <c r="AU133" s="250" t="s">
        <v>84</v>
      </c>
      <c r="AV133" s="16" t="s">
        <v>144</v>
      </c>
      <c r="AW133" s="16" t="s">
        <v>35</v>
      </c>
      <c r="AX133" s="16" t="s">
        <v>74</v>
      </c>
      <c r="AY133" s="250" t="s">
        <v>143</v>
      </c>
    </row>
    <row r="134" spans="1:65" s="15" customFormat="1" ht="11.25">
      <c r="B134" s="230"/>
      <c r="C134" s="231"/>
      <c r="D134" s="204" t="s">
        <v>181</v>
      </c>
      <c r="E134" s="232" t="s">
        <v>19</v>
      </c>
      <c r="F134" s="233" t="s">
        <v>216</v>
      </c>
      <c r="G134" s="231"/>
      <c r="H134" s="232" t="s">
        <v>19</v>
      </c>
      <c r="I134" s="234"/>
      <c r="J134" s="231"/>
      <c r="K134" s="231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181</v>
      </c>
      <c r="AU134" s="239" t="s">
        <v>84</v>
      </c>
      <c r="AV134" s="15" t="s">
        <v>82</v>
      </c>
      <c r="AW134" s="15" t="s">
        <v>35</v>
      </c>
      <c r="AX134" s="15" t="s">
        <v>74</v>
      </c>
      <c r="AY134" s="239" t="s">
        <v>143</v>
      </c>
    </row>
    <row r="135" spans="1:65" s="13" customFormat="1" ht="11.25">
      <c r="B135" s="208"/>
      <c r="C135" s="209"/>
      <c r="D135" s="204" t="s">
        <v>181</v>
      </c>
      <c r="E135" s="210" t="s">
        <v>19</v>
      </c>
      <c r="F135" s="211" t="s">
        <v>217</v>
      </c>
      <c r="G135" s="209"/>
      <c r="H135" s="212">
        <v>47.84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181</v>
      </c>
      <c r="AU135" s="218" t="s">
        <v>84</v>
      </c>
      <c r="AV135" s="13" t="s">
        <v>84</v>
      </c>
      <c r="AW135" s="13" t="s">
        <v>35</v>
      </c>
      <c r="AX135" s="13" t="s">
        <v>74</v>
      </c>
      <c r="AY135" s="218" t="s">
        <v>143</v>
      </c>
    </row>
    <row r="136" spans="1:65" s="13" customFormat="1" ht="11.25">
      <c r="B136" s="208"/>
      <c r="C136" s="209"/>
      <c r="D136" s="204" t="s">
        <v>181</v>
      </c>
      <c r="E136" s="210" t="s">
        <v>19</v>
      </c>
      <c r="F136" s="211" t="s">
        <v>218</v>
      </c>
      <c r="G136" s="209"/>
      <c r="H136" s="212">
        <v>12.88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181</v>
      </c>
      <c r="AU136" s="218" t="s">
        <v>84</v>
      </c>
      <c r="AV136" s="13" t="s">
        <v>84</v>
      </c>
      <c r="AW136" s="13" t="s">
        <v>35</v>
      </c>
      <c r="AX136" s="13" t="s">
        <v>74</v>
      </c>
      <c r="AY136" s="218" t="s">
        <v>143</v>
      </c>
    </row>
    <row r="137" spans="1:65" s="16" customFormat="1" ht="11.25">
      <c r="B137" s="240"/>
      <c r="C137" s="241"/>
      <c r="D137" s="204" t="s">
        <v>181</v>
      </c>
      <c r="E137" s="242" t="s">
        <v>19</v>
      </c>
      <c r="F137" s="243" t="s">
        <v>214</v>
      </c>
      <c r="G137" s="241"/>
      <c r="H137" s="244">
        <v>60.72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AT137" s="250" t="s">
        <v>181</v>
      </c>
      <c r="AU137" s="250" t="s">
        <v>84</v>
      </c>
      <c r="AV137" s="16" t="s">
        <v>144</v>
      </c>
      <c r="AW137" s="16" t="s">
        <v>35</v>
      </c>
      <c r="AX137" s="16" t="s">
        <v>74</v>
      </c>
      <c r="AY137" s="250" t="s">
        <v>143</v>
      </c>
    </row>
    <row r="138" spans="1:65" s="15" customFormat="1" ht="11.25">
      <c r="B138" s="230"/>
      <c r="C138" s="231"/>
      <c r="D138" s="204" t="s">
        <v>181</v>
      </c>
      <c r="E138" s="232" t="s">
        <v>19</v>
      </c>
      <c r="F138" s="233" t="s">
        <v>219</v>
      </c>
      <c r="G138" s="231"/>
      <c r="H138" s="232" t="s">
        <v>19</v>
      </c>
      <c r="I138" s="234"/>
      <c r="J138" s="231"/>
      <c r="K138" s="231"/>
      <c r="L138" s="235"/>
      <c r="M138" s="236"/>
      <c r="N138" s="237"/>
      <c r="O138" s="237"/>
      <c r="P138" s="237"/>
      <c r="Q138" s="237"/>
      <c r="R138" s="237"/>
      <c r="S138" s="237"/>
      <c r="T138" s="238"/>
      <c r="AT138" s="239" t="s">
        <v>181</v>
      </c>
      <c r="AU138" s="239" t="s">
        <v>84</v>
      </c>
      <c r="AV138" s="15" t="s">
        <v>82</v>
      </c>
      <c r="AW138" s="15" t="s">
        <v>35</v>
      </c>
      <c r="AX138" s="15" t="s">
        <v>74</v>
      </c>
      <c r="AY138" s="239" t="s">
        <v>143</v>
      </c>
    </row>
    <row r="139" spans="1:65" s="13" customFormat="1" ht="11.25">
      <c r="B139" s="208"/>
      <c r="C139" s="209"/>
      <c r="D139" s="204" t="s">
        <v>181</v>
      </c>
      <c r="E139" s="210" t="s">
        <v>19</v>
      </c>
      <c r="F139" s="211" t="s">
        <v>217</v>
      </c>
      <c r="G139" s="209"/>
      <c r="H139" s="212">
        <v>47.84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181</v>
      </c>
      <c r="AU139" s="218" t="s">
        <v>84</v>
      </c>
      <c r="AV139" s="13" t="s">
        <v>84</v>
      </c>
      <c r="AW139" s="13" t="s">
        <v>35</v>
      </c>
      <c r="AX139" s="13" t="s">
        <v>74</v>
      </c>
      <c r="AY139" s="218" t="s">
        <v>143</v>
      </c>
    </row>
    <row r="140" spans="1:65" s="13" customFormat="1" ht="11.25">
      <c r="B140" s="208"/>
      <c r="C140" s="209"/>
      <c r="D140" s="204" t="s">
        <v>181</v>
      </c>
      <c r="E140" s="210" t="s">
        <v>19</v>
      </c>
      <c r="F140" s="211" t="s">
        <v>218</v>
      </c>
      <c r="G140" s="209"/>
      <c r="H140" s="212">
        <v>12.88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181</v>
      </c>
      <c r="AU140" s="218" t="s">
        <v>84</v>
      </c>
      <c r="AV140" s="13" t="s">
        <v>84</v>
      </c>
      <c r="AW140" s="13" t="s">
        <v>35</v>
      </c>
      <c r="AX140" s="13" t="s">
        <v>74</v>
      </c>
      <c r="AY140" s="218" t="s">
        <v>143</v>
      </c>
    </row>
    <row r="141" spans="1:65" s="16" customFormat="1" ht="11.25">
      <c r="B141" s="240"/>
      <c r="C141" s="241"/>
      <c r="D141" s="204" t="s">
        <v>181</v>
      </c>
      <c r="E141" s="242" t="s">
        <v>19</v>
      </c>
      <c r="F141" s="243" t="s">
        <v>214</v>
      </c>
      <c r="G141" s="241"/>
      <c r="H141" s="244">
        <v>60.72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AT141" s="250" t="s">
        <v>181</v>
      </c>
      <c r="AU141" s="250" t="s">
        <v>84</v>
      </c>
      <c r="AV141" s="16" t="s">
        <v>144</v>
      </c>
      <c r="AW141" s="16" t="s">
        <v>35</v>
      </c>
      <c r="AX141" s="16" t="s">
        <v>74</v>
      </c>
      <c r="AY141" s="250" t="s">
        <v>143</v>
      </c>
    </row>
    <row r="142" spans="1:65" s="14" customFormat="1" ht="11.25">
      <c r="B142" s="219"/>
      <c r="C142" s="220"/>
      <c r="D142" s="204" t="s">
        <v>181</v>
      </c>
      <c r="E142" s="221" t="s">
        <v>19</v>
      </c>
      <c r="F142" s="222" t="s">
        <v>189</v>
      </c>
      <c r="G142" s="220"/>
      <c r="H142" s="223">
        <v>321.22000000000003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181</v>
      </c>
      <c r="AU142" s="229" t="s">
        <v>84</v>
      </c>
      <c r="AV142" s="14" t="s">
        <v>150</v>
      </c>
      <c r="AW142" s="14" t="s">
        <v>35</v>
      </c>
      <c r="AX142" s="14" t="s">
        <v>82</v>
      </c>
      <c r="AY142" s="229" t="s">
        <v>143</v>
      </c>
    </row>
    <row r="143" spans="1:65" s="2" customFormat="1" ht="21.75" customHeight="1">
      <c r="A143" s="36"/>
      <c r="B143" s="37"/>
      <c r="C143" s="190" t="s">
        <v>220</v>
      </c>
      <c r="D143" s="190" t="s">
        <v>146</v>
      </c>
      <c r="E143" s="191" t="s">
        <v>221</v>
      </c>
      <c r="F143" s="192" t="s">
        <v>222</v>
      </c>
      <c r="G143" s="193" t="s">
        <v>158</v>
      </c>
      <c r="H143" s="194">
        <v>321.22000000000003</v>
      </c>
      <c r="I143" s="195"/>
      <c r="J143" s="196">
        <f>ROUND(I143*H143,2)</f>
        <v>0</v>
      </c>
      <c r="K143" s="197"/>
      <c r="L143" s="41"/>
      <c r="M143" s="198" t="s">
        <v>19</v>
      </c>
      <c r="N143" s="199" t="s">
        <v>45</v>
      </c>
      <c r="O143" s="66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2" t="s">
        <v>150</v>
      </c>
      <c r="AT143" s="202" t="s">
        <v>146</v>
      </c>
      <c r="AU143" s="202" t="s">
        <v>84</v>
      </c>
      <c r="AY143" s="19" t="s">
        <v>143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9" t="s">
        <v>82</v>
      </c>
      <c r="BK143" s="203">
        <f>ROUND(I143*H143,2)</f>
        <v>0</v>
      </c>
      <c r="BL143" s="19" t="s">
        <v>150</v>
      </c>
      <c r="BM143" s="202" t="s">
        <v>223</v>
      </c>
    </row>
    <row r="144" spans="1:65" s="2" customFormat="1" ht="21.75" customHeight="1">
      <c r="A144" s="36"/>
      <c r="B144" s="37"/>
      <c r="C144" s="190" t="s">
        <v>8</v>
      </c>
      <c r="D144" s="190" t="s">
        <v>146</v>
      </c>
      <c r="E144" s="191" t="s">
        <v>224</v>
      </c>
      <c r="F144" s="192" t="s">
        <v>225</v>
      </c>
      <c r="G144" s="193" t="s">
        <v>158</v>
      </c>
      <c r="H144" s="194">
        <v>321.22000000000003</v>
      </c>
      <c r="I144" s="195"/>
      <c r="J144" s="196">
        <f>ROUND(I144*H144,2)</f>
        <v>0</v>
      </c>
      <c r="K144" s="197"/>
      <c r="L144" s="41"/>
      <c r="M144" s="198" t="s">
        <v>19</v>
      </c>
      <c r="N144" s="199" t="s">
        <v>45</v>
      </c>
      <c r="O144" s="66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2" t="s">
        <v>150</v>
      </c>
      <c r="AT144" s="202" t="s">
        <v>146</v>
      </c>
      <c r="AU144" s="202" t="s">
        <v>84</v>
      </c>
      <c r="AY144" s="19" t="s">
        <v>143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9" t="s">
        <v>82</v>
      </c>
      <c r="BK144" s="203">
        <f>ROUND(I144*H144,2)</f>
        <v>0</v>
      </c>
      <c r="BL144" s="19" t="s">
        <v>150</v>
      </c>
      <c r="BM144" s="202" t="s">
        <v>226</v>
      </c>
    </row>
    <row r="145" spans="1:65" s="2" customFormat="1" ht="48.75">
      <c r="A145" s="36"/>
      <c r="B145" s="37"/>
      <c r="C145" s="38"/>
      <c r="D145" s="204" t="s">
        <v>152</v>
      </c>
      <c r="E145" s="38"/>
      <c r="F145" s="205" t="s">
        <v>227</v>
      </c>
      <c r="G145" s="38"/>
      <c r="H145" s="38"/>
      <c r="I145" s="110"/>
      <c r="J145" s="38"/>
      <c r="K145" s="38"/>
      <c r="L145" s="41"/>
      <c r="M145" s="206"/>
      <c r="N145" s="20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152</v>
      </c>
      <c r="AU145" s="19" t="s">
        <v>84</v>
      </c>
    </row>
    <row r="146" spans="1:65" s="2" customFormat="1" ht="33" customHeight="1">
      <c r="A146" s="36"/>
      <c r="B146" s="37"/>
      <c r="C146" s="190" t="s">
        <v>228</v>
      </c>
      <c r="D146" s="190" t="s">
        <v>146</v>
      </c>
      <c r="E146" s="191" t="s">
        <v>229</v>
      </c>
      <c r="F146" s="192" t="s">
        <v>230</v>
      </c>
      <c r="G146" s="193" t="s">
        <v>158</v>
      </c>
      <c r="H146" s="194">
        <v>26.1</v>
      </c>
      <c r="I146" s="195"/>
      <c r="J146" s="196">
        <f>ROUND(I146*H146,2)</f>
        <v>0</v>
      </c>
      <c r="K146" s="197"/>
      <c r="L146" s="41"/>
      <c r="M146" s="198" t="s">
        <v>19</v>
      </c>
      <c r="N146" s="199" t="s">
        <v>45</v>
      </c>
      <c r="O146" s="66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2" t="s">
        <v>150</v>
      </c>
      <c r="AT146" s="202" t="s">
        <v>146</v>
      </c>
      <c r="AU146" s="202" t="s">
        <v>84</v>
      </c>
      <c r="AY146" s="19" t="s">
        <v>143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9" t="s">
        <v>82</v>
      </c>
      <c r="BK146" s="203">
        <f>ROUND(I146*H146,2)</f>
        <v>0</v>
      </c>
      <c r="BL146" s="19" t="s">
        <v>150</v>
      </c>
      <c r="BM146" s="202" t="s">
        <v>231</v>
      </c>
    </row>
    <row r="147" spans="1:65" s="13" customFormat="1" ht="11.25">
      <c r="B147" s="208"/>
      <c r="C147" s="209"/>
      <c r="D147" s="204" t="s">
        <v>181</v>
      </c>
      <c r="E147" s="210" t="s">
        <v>19</v>
      </c>
      <c r="F147" s="211" t="s">
        <v>232</v>
      </c>
      <c r="G147" s="209"/>
      <c r="H147" s="212">
        <v>26.1</v>
      </c>
      <c r="I147" s="213"/>
      <c r="J147" s="209"/>
      <c r="K147" s="209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181</v>
      </c>
      <c r="AU147" s="218" t="s">
        <v>84</v>
      </c>
      <c r="AV147" s="13" t="s">
        <v>84</v>
      </c>
      <c r="AW147" s="13" t="s">
        <v>35</v>
      </c>
      <c r="AX147" s="13" t="s">
        <v>74</v>
      </c>
      <c r="AY147" s="218" t="s">
        <v>143</v>
      </c>
    </row>
    <row r="148" spans="1:65" s="14" customFormat="1" ht="11.25">
      <c r="B148" s="219"/>
      <c r="C148" s="220"/>
      <c r="D148" s="204" t="s">
        <v>181</v>
      </c>
      <c r="E148" s="221" t="s">
        <v>19</v>
      </c>
      <c r="F148" s="222" t="s">
        <v>189</v>
      </c>
      <c r="G148" s="220"/>
      <c r="H148" s="223">
        <v>26.1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181</v>
      </c>
      <c r="AU148" s="229" t="s">
        <v>84</v>
      </c>
      <c r="AV148" s="14" t="s">
        <v>150</v>
      </c>
      <c r="AW148" s="14" t="s">
        <v>35</v>
      </c>
      <c r="AX148" s="14" t="s">
        <v>82</v>
      </c>
      <c r="AY148" s="229" t="s">
        <v>143</v>
      </c>
    </row>
    <row r="149" spans="1:65" s="12" customFormat="1" ht="22.9" customHeight="1">
      <c r="B149" s="174"/>
      <c r="C149" s="175"/>
      <c r="D149" s="176" t="s">
        <v>73</v>
      </c>
      <c r="E149" s="188" t="s">
        <v>177</v>
      </c>
      <c r="F149" s="188" t="s">
        <v>233</v>
      </c>
      <c r="G149" s="175"/>
      <c r="H149" s="175"/>
      <c r="I149" s="178"/>
      <c r="J149" s="189">
        <f>BK149</f>
        <v>0</v>
      </c>
      <c r="K149" s="175"/>
      <c r="L149" s="180"/>
      <c r="M149" s="181"/>
      <c r="N149" s="182"/>
      <c r="O149" s="182"/>
      <c r="P149" s="183">
        <f>SUM(P150:P154)</f>
        <v>0</v>
      </c>
      <c r="Q149" s="182"/>
      <c r="R149" s="183">
        <f>SUM(R150:R154)</f>
        <v>6.0000000000000001E-3</v>
      </c>
      <c r="S149" s="182"/>
      <c r="T149" s="184">
        <f>SUM(T150:T154)</f>
        <v>0</v>
      </c>
      <c r="AR149" s="185" t="s">
        <v>82</v>
      </c>
      <c r="AT149" s="186" t="s">
        <v>73</v>
      </c>
      <c r="AU149" s="186" t="s">
        <v>82</v>
      </c>
      <c r="AY149" s="185" t="s">
        <v>143</v>
      </c>
      <c r="BK149" s="187">
        <f>SUM(BK150:BK154)</f>
        <v>0</v>
      </c>
    </row>
    <row r="150" spans="1:65" s="2" customFormat="1" ht="16.5" customHeight="1">
      <c r="A150" s="36"/>
      <c r="B150" s="37"/>
      <c r="C150" s="190" t="s">
        <v>234</v>
      </c>
      <c r="D150" s="190" t="s">
        <v>146</v>
      </c>
      <c r="E150" s="191" t="s">
        <v>235</v>
      </c>
      <c r="F150" s="192" t="s">
        <v>236</v>
      </c>
      <c r="G150" s="193" t="s">
        <v>186</v>
      </c>
      <c r="H150" s="194">
        <v>4</v>
      </c>
      <c r="I150" s="195"/>
      <c r="J150" s="196">
        <f>ROUND(I150*H150,2)</f>
        <v>0</v>
      </c>
      <c r="K150" s="197"/>
      <c r="L150" s="41"/>
      <c r="M150" s="198" t="s">
        <v>19</v>
      </c>
      <c r="N150" s="199" t="s">
        <v>45</v>
      </c>
      <c r="O150" s="66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2" t="s">
        <v>150</v>
      </c>
      <c r="AT150" s="202" t="s">
        <v>146</v>
      </c>
      <c r="AU150" s="202" t="s">
        <v>84</v>
      </c>
      <c r="AY150" s="19" t="s">
        <v>143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9" t="s">
        <v>82</v>
      </c>
      <c r="BK150" s="203">
        <f>ROUND(I150*H150,2)</f>
        <v>0</v>
      </c>
      <c r="BL150" s="19" t="s">
        <v>150</v>
      </c>
      <c r="BM150" s="202" t="s">
        <v>237</v>
      </c>
    </row>
    <row r="151" spans="1:65" s="2" customFormat="1" ht="16.5" customHeight="1">
      <c r="A151" s="36"/>
      <c r="B151" s="37"/>
      <c r="C151" s="190" t="s">
        <v>238</v>
      </c>
      <c r="D151" s="190" t="s">
        <v>146</v>
      </c>
      <c r="E151" s="191" t="s">
        <v>239</v>
      </c>
      <c r="F151" s="192" t="s">
        <v>240</v>
      </c>
      <c r="G151" s="193" t="s">
        <v>149</v>
      </c>
      <c r="H151" s="194">
        <v>4</v>
      </c>
      <c r="I151" s="195"/>
      <c r="J151" s="196">
        <f>ROUND(I151*H151,2)</f>
        <v>0</v>
      </c>
      <c r="K151" s="197"/>
      <c r="L151" s="41"/>
      <c r="M151" s="198" t="s">
        <v>19</v>
      </c>
      <c r="N151" s="199" t="s">
        <v>45</v>
      </c>
      <c r="O151" s="66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2" t="s">
        <v>150</v>
      </c>
      <c r="AT151" s="202" t="s">
        <v>146</v>
      </c>
      <c r="AU151" s="202" t="s">
        <v>84</v>
      </c>
      <c r="AY151" s="19" t="s">
        <v>143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9" t="s">
        <v>82</v>
      </c>
      <c r="BK151" s="203">
        <f>ROUND(I151*H151,2)</f>
        <v>0</v>
      </c>
      <c r="BL151" s="19" t="s">
        <v>150</v>
      </c>
      <c r="BM151" s="202" t="s">
        <v>241</v>
      </c>
    </row>
    <row r="152" spans="1:65" s="2" customFormat="1" ht="21.75" customHeight="1">
      <c r="A152" s="36"/>
      <c r="B152" s="37"/>
      <c r="C152" s="190" t="s">
        <v>242</v>
      </c>
      <c r="D152" s="190" t="s">
        <v>146</v>
      </c>
      <c r="E152" s="191" t="s">
        <v>243</v>
      </c>
      <c r="F152" s="192" t="s">
        <v>244</v>
      </c>
      <c r="G152" s="193" t="s">
        <v>149</v>
      </c>
      <c r="H152" s="194">
        <v>4</v>
      </c>
      <c r="I152" s="195"/>
      <c r="J152" s="196">
        <f>ROUND(I152*H152,2)</f>
        <v>0</v>
      </c>
      <c r="K152" s="197"/>
      <c r="L152" s="41"/>
      <c r="M152" s="198" t="s">
        <v>19</v>
      </c>
      <c r="N152" s="199" t="s">
        <v>45</v>
      </c>
      <c r="O152" s="66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2" t="s">
        <v>150</v>
      </c>
      <c r="AT152" s="202" t="s">
        <v>146</v>
      </c>
      <c r="AU152" s="202" t="s">
        <v>84</v>
      </c>
      <c r="AY152" s="19" t="s">
        <v>143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9" t="s">
        <v>82</v>
      </c>
      <c r="BK152" s="203">
        <f>ROUND(I152*H152,2)</f>
        <v>0</v>
      </c>
      <c r="BL152" s="19" t="s">
        <v>150</v>
      </c>
      <c r="BM152" s="202" t="s">
        <v>245</v>
      </c>
    </row>
    <row r="153" spans="1:65" s="2" customFormat="1" ht="16.5" customHeight="1">
      <c r="A153" s="36"/>
      <c r="B153" s="37"/>
      <c r="C153" s="190" t="s">
        <v>246</v>
      </c>
      <c r="D153" s="190" t="s">
        <v>146</v>
      </c>
      <c r="E153" s="191" t="s">
        <v>247</v>
      </c>
      <c r="F153" s="192" t="s">
        <v>248</v>
      </c>
      <c r="G153" s="193" t="s">
        <v>149</v>
      </c>
      <c r="H153" s="194">
        <v>4</v>
      </c>
      <c r="I153" s="195"/>
      <c r="J153" s="196">
        <f>ROUND(I153*H153,2)</f>
        <v>0</v>
      </c>
      <c r="K153" s="197"/>
      <c r="L153" s="41"/>
      <c r="M153" s="198" t="s">
        <v>19</v>
      </c>
      <c r="N153" s="199" t="s">
        <v>45</v>
      </c>
      <c r="O153" s="66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2" t="s">
        <v>150</v>
      </c>
      <c r="AT153" s="202" t="s">
        <v>146</v>
      </c>
      <c r="AU153" s="202" t="s">
        <v>84</v>
      </c>
      <c r="AY153" s="19" t="s">
        <v>143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9" t="s">
        <v>82</v>
      </c>
      <c r="BK153" s="203">
        <f>ROUND(I153*H153,2)</f>
        <v>0</v>
      </c>
      <c r="BL153" s="19" t="s">
        <v>150</v>
      </c>
      <c r="BM153" s="202" t="s">
        <v>249</v>
      </c>
    </row>
    <row r="154" spans="1:65" s="2" customFormat="1" ht="21.75" customHeight="1">
      <c r="A154" s="36"/>
      <c r="B154" s="37"/>
      <c r="C154" s="251" t="s">
        <v>7</v>
      </c>
      <c r="D154" s="251" t="s">
        <v>250</v>
      </c>
      <c r="E154" s="252" t="s">
        <v>251</v>
      </c>
      <c r="F154" s="253" t="s">
        <v>252</v>
      </c>
      <c r="G154" s="254" t="s">
        <v>149</v>
      </c>
      <c r="H154" s="255">
        <v>4</v>
      </c>
      <c r="I154" s="256"/>
      <c r="J154" s="257">
        <f>ROUND(I154*H154,2)</f>
        <v>0</v>
      </c>
      <c r="K154" s="258"/>
      <c r="L154" s="259"/>
      <c r="M154" s="260" t="s">
        <v>19</v>
      </c>
      <c r="N154" s="261" t="s">
        <v>45</v>
      </c>
      <c r="O154" s="66"/>
      <c r="P154" s="200">
        <f>O154*H154</f>
        <v>0</v>
      </c>
      <c r="Q154" s="200">
        <v>1.5E-3</v>
      </c>
      <c r="R154" s="200">
        <f>Q154*H154</f>
        <v>6.0000000000000001E-3</v>
      </c>
      <c r="S154" s="200">
        <v>0</v>
      </c>
      <c r="T154" s="20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2" t="s">
        <v>177</v>
      </c>
      <c r="AT154" s="202" t="s">
        <v>250</v>
      </c>
      <c r="AU154" s="202" t="s">
        <v>84</v>
      </c>
      <c r="AY154" s="19" t="s">
        <v>143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9" t="s">
        <v>82</v>
      </c>
      <c r="BK154" s="203">
        <f>ROUND(I154*H154,2)</f>
        <v>0</v>
      </c>
      <c r="BL154" s="19" t="s">
        <v>150</v>
      </c>
      <c r="BM154" s="202" t="s">
        <v>253</v>
      </c>
    </row>
    <row r="155" spans="1:65" s="12" customFormat="1" ht="22.9" customHeight="1">
      <c r="B155" s="174"/>
      <c r="C155" s="175"/>
      <c r="D155" s="176" t="s">
        <v>73</v>
      </c>
      <c r="E155" s="188" t="s">
        <v>183</v>
      </c>
      <c r="F155" s="188" t="s">
        <v>254</v>
      </c>
      <c r="G155" s="175"/>
      <c r="H155" s="175"/>
      <c r="I155" s="178"/>
      <c r="J155" s="189">
        <f>BK155</f>
        <v>0</v>
      </c>
      <c r="K155" s="175"/>
      <c r="L155" s="180"/>
      <c r="M155" s="181"/>
      <c r="N155" s="182"/>
      <c r="O155" s="182"/>
      <c r="P155" s="183">
        <f>SUM(P156:P220)</f>
        <v>0</v>
      </c>
      <c r="Q155" s="182"/>
      <c r="R155" s="183">
        <f>SUM(R156:R220)</f>
        <v>0</v>
      </c>
      <c r="S155" s="182"/>
      <c r="T155" s="184">
        <f>SUM(T156:T220)</f>
        <v>19.179479999999998</v>
      </c>
      <c r="AR155" s="185" t="s">
        <v>82</v>
      </c>
      <c r="AT155" s="186" t="s">
        <v>73</v>
      </c>
      <c r="AU155" s="186" t="s">
        <v>82</v>
      </c>
      <c r="AY155" s="185" t="s">
        <v>143</v>
      </c>
      <c r="BK155" s="187">
        <f>SUM(BK156:BK220)</f>
        <v>0</v>
      </c>
    </row>
    <row r="156" spans="1:65" s="2" customFormat="1" ht="44.25" customHeight="1">
      <c r="A156" s="36"/>
      <c r="B156" s="37"/>
      <c r="C156" s="190" t="s">
        <v>255</v>
      </c>
      <c r="D156" s="190" t="s">
        <v>146</v>
      </c>
      <c r="E156" s="191" t="s">
        <v>256</v>
      </c>
      <c r="F156" s="192" t="s">
        <v>257</v>
      </c>
      <c r="G156" s="193" t="s">
        <v>258</v>
      </c>
      <c r="H156" s="194">
        <v>1</v>
      </c>
      <c r="I156" s="195"/>
      <c r="J156" s="196">
        <f>ROUND(I156*H156,2)</f>
        <v>0</v>
      </c>
      <c r="K156" s="197"/>
      <c r="L156" s="41"/>
      <c r="M156" s="198" t="s">
        <v>19</v>
      </c>
      <c r="N156" s="199" t="s">
        <v>45</v>
      </c>
      <c r="O156" s="66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2" t="s">
        <v>150</v>
      </c>
      <c r="AT156" s="202" t="s">
        <v>146</v>
      </c>
      <c r="AU156" s="202" t="s">
        <v>84</v>
      </c>
      <c r="AY156" s="19" t="s">
        <v>143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9" t="s">
        <v>82</v>
      </c>
      <c r="BK156" s="203">
        <f>ROUND(I156*H156,2)</f>
        <v>0</v>
      </c>
      <c r="BL156" s="19" t="s">
        <v>150</v>
      </c>
      <c r="BM156" s="202" t="s">
        <v>259</v>
      </c>
    </row>
    <row r="157" spans="1:65" s="2" customFormat="1" ht="58.5">
      <c r="A157" s="36"/>
      <c r="B157" s="37"/>
      <c r="C157" s="38"/>
      <c r="D157" s="204" t="s">
        <v>152</v>
      </c>
      <c r="E157" s="38"/>
      <c r="F157" s="205" t="s">
        <v>260</v>
      </c>
      <c r="G157" s="38"/>
      <c r="H157" s="38"/>
      <c r="I157" s="110"/>
      <c r="J157" s="38"/>
      <c r="K157" s="38"/>
      <c r="L157" s="41"/>
      <c r="M157" s="206"/>
      <c r="N157" s="20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152</v>
      </c>
      <c r="AU157" s="19" t="s">
        <v>84</v>
      </c>
    </row>
    <row r="158" spans="1:65" s="2" customFormat="1" ht="55.5" customHeight="1">
      <c r="A158" s="36"/>
      <c r="B158" s="37"/>
      <c r="C158" s="190" t="s">
        <v>261</v>
      </c>
      <c r="D158" s="190" t="s">
        <v>146</v>
      </c>
      <c r="E158" s="191" t="s">
        <v>262</v>
      </c>
      <c r="F158" s="192" t="s">
        <v>263</v>
      </c>
      <c r="G158" s="193" t="s">
        <v>258</v>
      </c>
      <c r="H158" s="194">
        <v>1</v>
      </c>
      <c r="I158" s="195"/>
      <c r="J158" s="196">
        <f>ROUND(I158*H158,2)</f>
        <v>0</v>
      </c>
      <c r="K158" s="197"/>
      <c r="L158" s="41"/>
      <c r="M158" s="198" t="s">
        <v>19</v>
      </c>
      <c r="N158" s="199" t="s">
        <v>45</v>
      </c>
      <c r="O158" s="66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2" t="s">
        <v>150</v>
      </c>
      <c r="AT158" s="202" t="s">
        <v>146</v>
      </c>
      <c r="AU158" s="202" t="s">
        <v>84</v>
      </c>
      <c r="AY158" s="19" t="s">
        <v>143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9" t="s">
        <v>82</v>
      </c>
      <c r="BK158" s="203">
        <f>ROUND(I158*H158,2)</f>
        <v>0</v>
      </c>
      <c r="BL158" s="19" t="s">
        <v>150</v>
      </c>
      <c r="BM158" s="202" t="s">
        <v>264</v>
      </c>
    </row>
    <row r="159" spans="1:65" s="2" customFormat="1" ht="33" customHeight="1">
      <c r="A159" s="36"/>
      <c r="B159" s="37"/>
      <c r="C159" s="190" t="s">
        <v>265</v>
      </c>
      <c r="D159" s="190" t="s">
        <v>146</v>
      </c>
      <c r="E159" s="191" t="s">
        <v>266</v>
      </c>
      <c r="F159" s="192" t="s">
        <v>267</v>
      </c>
      <c r="G159" s="193" t="s">
        <v>258</v>
      </c>
      <c r="H159" s="194">
        <v>1</v>
      </c>
      <c r="I159" s="195"/>
      <c r="J159" s="196">
        <f>ROUND(I159*H159,2)</f>
        <v>0</v>
      </c>
      <c r="K159" s="197"/>
      <c r="L159" s="41"/>
      <c r="M159" s="198" t="s">
        <v>19</v>
      </c>
      <c r="N159" s="199" t="s">
        <v>45</v>
      </c>
      <c r="O159" s="66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2" t="s">
        <v>150</v>
      </c>
      <c r="AT159" s="202" t="s">
        <v>146</v>
      </c>
      <c r="AU159" s="202" t="s">
        <v>84</v>
      </c>
      <c r="AY159" s="19" t="s">
        <v>143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9" t="s">
        <v>82</v>
      </c>
      <c r="BK159" s="203">
        <f>ROUND(I159*H159,2)</f>
        <v>0</v>
      </c>
      <c r="BL159" s="19" t="s">
        <v>150</v>
      </c>
      <c r="BM159" s="202" t="s">
        <v>268</v>
      </c>
    </row>
    <row r="160" spans="1:65" s="2" customFormat="1" ht="21.75" customHeight="1">
      <c r="A160" s="36"/>
      <c r="B160" s="37"/>
      <c r="C160" s="190" t="s">
        <v>269</v>
      </c>
      <c r="D160" s="190" t="s">
        <v>146</v>
      </c>
      <c r="E160" s="191" t="s">
        <v>270</v>
      </c>
      <c r="F160" s="192" t="s">
        <v>271</v>
      </c>
      <c r="G160" s="193" t="s">
        <v>186</v>
      </c>
      <c r="H160" s="194">
        <v>4.5</v>
      </c>
      <c r="I160" s="195"/>
      <c r="J160" s="196">
        <f>ROUND(I160*H160,2)</f>
        <v>0</v>
      </c>
      <c r="K160" s="197"/>
      <c r="L160" s="41"/>
      <c r="M160" s="198" t="s">
        <v>19</v>
      </c>
      <c r="N160" s="199" t="s">
        <v>45</v>
      </c>
      <c r="O160" s="66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2" t="s">
        <v>150</v>
      </c>
      <c r="AT160" s="202" t="s">
        <v>146</v>
      </c>
      <c r="AU160" s="202" t="s">
        <v>84</v>
      </c>
      <c r="AY160" s="19" t="s">
        <v>143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9" t="s">
        <v>82</v>
      </c>
      <c r="BK160" s="203">
        <f>ROUND(I160*H160,2)</f>
        <v>0</v>
      </c>
      <c r="BL160" s="19" t="s">
        <v>150</v>
      </c>
      <c r="BM160" s="202" t="s">
        <v>272</v>
      </c>
    </row>
    <row r="161" spans="1:65" s="13" customFormat="1" ht="11.25">
      <c r="B161" s="208"/>
      <c r="C161" s="209"/>
      <c r="D161" s="204" t="s">
        <v>181</v>
      </c>
      <c r="E161" s="210" t="s">
        <v>19</v>
      </c>
      <c r="F161" s="211" t="s">
        <v>273</v>
      </c>
      <c r="G161" s="209"/>
      <c r="H161" s="212">
        <v>4.5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181</v>
      </c>
      <c r="AU161" s="218" t="s">
        <v>84</v>
      </c>
      <c r="AV161" s="13" t="s">
        <v>84</v>
      </c>
      <c r="AW161" s="13" t="s">
        <v>35</v>
      </c>
      <c r="AX161" s="13" t="s">
        <v>74</v>
      </c>
      <c r="AY161" s="218" t="s">
        <v>143</v>
      </c>
    </row>
    <row r="162" spans="1:65" s="14" customFormat="1" ht="11.25">
      <c r="B162" s="219"/>
      <c r="C162" s="220"/>
      <c r="D162" s="204" t="s">
        <v>181</v>
      </c>
      <c r="E162" s="221" t="s">
        <v>19</v>
      </c>
      <c r="F162" s="222" t="s">
        <v>189</v>
      </c>
      <c r="G162" s="220"/>
      <c r="H162" s="223">
        <v>4.5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181</v>
      </c>
      <c r="AU162" s="229" t="s">
        <v>84</v>
      </c>
      <c r="AV162" s="14" t="s">
        <v>150</v>
      </c>
      <c r="AW162" s="14" t="s">
        <v>35</v>
      </c>
      <c r="AX162" s="14" t="s">
        <v>82</v>
      </c>
      <c r="AY162" s="229" t="s">
        <v>143</v>
      </c>
    </row>
    <row r="163" spans="1:65" s="2" customFormat="1" ht="21.75" customHeight="1">
      <c r="A163" s="36"/>
      <c r="B163" s="37"/>
      <c r="C163" s="190" t="s">
        <v>274</v>
      </c>
      <c r="D163" s="190" t="s">
        <v>146</v>
      </c>
      <c r="E163" s="191" t="s">
        <v>275</v>
      </c>
      <c r="F163" s="192" t="s">
        <v>276</v>
      </c>
      <c r="G163" s="193" t="s">
        <v>149</v>
      </c>
      <c r="H163" s="194">
        <v>1</v>
      </c>
      <c r="I163" s="195"/>
      <c r="J163" s="196">
        <f>ROUND(I163*H163,2)</f>
        <v>0</v>
      </c>
      <c r="K163" s="197"/>
      <c r="L163" s="41"/>
      <c r="M163" s="198" t="s">
        <v>19</v>
      </c>
      <c r="N163" s="199" t="s">
        <v>45</v>
      </c>
      <c r="O163" s="66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2" t="s">
        <v>150</v>
      </c>
      <c r="AT163" s="202" t="s">
        <v>146</v>
      </c>
      <c r="AU163" s="202" t="s">
        <v>84</v>
      </c>
      <c r="AY163" s="19" t="s">
        <v>143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9" t="s">
        <v>82</v>
      </c>
      <c r="BK163" s="203">
        <f>ROUND(I163*H163,2)</f>
        <v>0</v>
      </c>
      <c r="BL163" s="19" t="s">
        <v>150</v>
      </c>
      <c r="BM163" s="202" t="s">
        <v>277</v>
      </c>
    </row>
    <row r="164" spans="1:65" s="2" customFormat="1" ht="16.5" customHeight="1">
      <c r="A164" s="36"/>
      <c r="B164" s="37"/>
      <c r="C164" s="251" t="s">
        <v>278</v>
      </c>
      <c r="D164" s="251" t="s">
        <v>250</v>
      </c>
      <c r="E164" s="252" t="s">
        <v>279</v>
      </c>
      <c r="F164" s="253" t="s">
        <v>280</v>
      </c>
      <c r="G164" s="254" t="s">
        <v>149</v>
      </c>
      <c r="H164" s="255">
        <v>1</v>
      </c>
      <c r="I164" s="256"/>
      <c r="J164" s="257">
        <f>ROUND(I164*H164,2)</f>
        <v>0</v>
      </c>
      <c r="K164" s="258"/>
      <c r="L164" s="259"/>
      <c r="M164" s="260" t="s">
        <v>19</v>
      </c>
      <c r="N164" s="261" t="s">
        <v>45</v>
      </c>
      <c r="O164" s="66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2" t="s">
        <v>177</v>
      </c>
      <c r="AT164" s="202" t="s">
        <v>250</v>
      </c>
      <c r="AU164" s="202" t="s">
        <v>84</v>
      </c>
      <c r="AY164" s="19" t="s">
        <v>143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9" t="s">
        <v>82</v>
      </c>
      <c r="BK164" s="203">
        <f>ROUND(I164*H164,2)</f>
        <v>0</v>
      </c>
      <c r="BL164" s="19" t="s">
        <v>150</v>
      </c>
      <c r="BM164" s="202" t="s">
        <v>281</v>
      </c>
    </row>
    <row r="165" spans="1:65" s="2" customFormat="1" ht="21.75" customHeight="1">
      <c r="A165" s="36"/>
      <c r="B165" s="37"/>
      <c r="C165" s="190" t="s">
        <v>282</v>
      </c>
      <c r="D165" s="190" t="s">
        <v>146</v>
      </c>
      <c r="E165" s="191" t="s">
        <v>283</v>
      </c>
      <c r="F165" s="192" t="s">
        <v>284</v>
      </c>
      <c r="G165" s="193" t="s">
        <v>158</v>
      </c>
      <c r="H165" s="194">
        <v>321.22000000000003</v>
      </c>
      <c r="I165" s="195"/>
      <c r="J165" s="196">
        <f>ROUND(I165*H165,2)</f>
        <v>0</v>
      </c>
      <c r="K165" s="197"/>
      <c r="L165" s="41"/>
      <c r="M165" s="198" t="s">
        <v>19</v>
      </c>
      <c r="N165" s="199" t="s">
        <v>45</v>
      </c>
      <c r="O165" s="66"/>
      <c r="P165" s="200">
        <f>O165*H165</f>
        <v>0</v>
      </c>
      <c r="Q165" s="200">
        <v>0</v>
      </c>
      <c r="R165" s="200">
        <f>Q165*H165</f>
        <v>0</v>
      </c>
      <c r="S165" s="200">
        <v>0</v>
      </c>
      <c r="T165" s="201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2" t="s">
        <v>150</v>
      </c>
      <c r="AT165" s="202" t="s">
        <v>146</v>
      </c>
      <c r="AU165" s="202" t="s">
        <v>84</v>
      </c>
      <c r="AY165" s="19" t="s">
        <v>143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9" t="s">
        <v>82</v>
      </c>
      <c r="BK165" s="203">
        <f>ROUND(I165*H165,2)</f>
        <v>0</v>
      </c>
      <c r="BL165" s="19" t="s">
        <v>150</v>
      </c>
      <c r="BM165" s="202" t="s">
        <v>285</v>
      </c>
    </row>
    <row r="166" spans="1:65" s="2" customFormat="1" ht="21.75" customHeight="1">
      <c r="A166" s="36"/>
      <c r="B166" s="37"/>
      <c r="C166" s="190" t="s">
        <v>286</v>
      </c>
      <c r="D166" s="190" t="s">
        <v>146</v>
      </c>
      <c r="E166" s="191" t="s">
        <v>287</v>
      </c>
      <c r="F166" s="192" t="s">
        <v>288</v>
      </c>
      <c r="G166" s="193" t="s">
        <v>158</v>
      </c>
      <c r="H166" s="194">
        <v>19273.2</v>
      </c>
      <c r="I166" s="195"/>
      <c r="J166" s="196">
        <f>ROUND(I166*H166,2)</f>
        <v>0</v>
      </c>
      <c r="K166" s="197"/>
      <c r="L166" s="41"/>
      <c r="M166" s="198" t="s">
        <v>19</v>
      </c>
      <c r="N166" s="199" t="s">
        <v>45</v>
      </c>
      <c r="O166" s="66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2" t="s">
        <v>150</v>
      </c>
      <c r="AT166" s="202" t="s">
        <v>146</v>
      </c>
      <c r="AU166" s="202" t="s">
        <v>84</v>
      </c>
      <c r="AY166" s="19" t="s">
        <v>143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9" t="s">
        <v>82</v>
      </c>
      <c r="BK166" s="203">
        <f>ROUND(I166*H166,2)</f>
        <v>0</v>
      </c>
      <c r="BL166" s="19" t="s">
        <v>150</v>
      </c>
      <c r="BM166" s="202" t="s">
        <v>289</v>
      </c>
    </row>
    <row r="167" spans="1:65" s="13" customFormat="1" ht="11.25">
      <c r="B167" s="208"/>
      <c r="C167" s="209"/>
      <c r="D167" s="204" t="s">
        <v>181</v>
      </c>
      <c r="E167" s="209"/>
      <c r="F167" s="211" t="s">
        <v>290</v>
      </c>
      <c r="G167" s="209"/>
      <c r="H167" s="212">
        <v>19273.2</v>
      </c>
      <c r="I167" s="213"/>
      <c r="J167" s="209"/>
      <c r="K167" s="209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181</v>
      </c>
      <c r="AU167" s="218" t="s">
        <v>84</v>
      </c>
      <c r="AV167" s="13" t="s">
        <v>84</v>
      </c>
      <c r="AW167" s="13" t="s">
        <v>4</v>
      </c>
      <c r="AX167" s="13" t="s">
        <v>82</v>
      </c>
      <c r="AY167" s="218" t="s">
        <v>143</v>
      </c>
    </row>
    <row r="168" spans="1:65" s="2" customFormat="1" ht="21.75" customHeight="1">
      <c r="A168" s="36"/>
      <c r="B168" s="37"/>
      <c r="C168" s="190" t="s">
        <v>291</v>
      </c>
      <c r="D168" s="190" t="s">
        <v>146</v>
      </c>
      <c r="E168" s="191" t="s">
        <v>292</v>
      </c>
      <c r="F168" s="192" t="s">
        <v>293</v>
      </c>
      <c r="G168" s="193" t="s">
        <v>158</v>
      </c>
      <c r="H168" s="194">
        <v>321.22000000000003</v>
      </c>
      <c r="I168" s="195"/>
      <c r="J168" s="196">
        <f>ROUND(I168*H168,2)</f>
        <v>0</v>
      </c>
      <c r="K168" s="197"/>
      <c r="L168" s="41"/>
      <c r="M168" s="198" t="s">
        <v>19</v>
      </c>
      <c r="N168" s="199" t="s">
        <v>45</v>
      </c>
      <c r="O168" s="66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2" t="s">
        <v>150</v>
      </c>
      <c r="AT168" s="202" t="s">
        <v>146</v>
      </c>
      <c r="AU168" s="202" t="s">
        <v>84</v>
      </c>
      <c r="AY168" s="19" t="s">
        <v>143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9" t="s">
        <v>82</v>
      </c>
      <c r="BK168" s="203">
        <f>ROUND(I168*H168,2)</f>
        <v>0</v>
      </c>
      <c r="BL168" s="19" t="s">
        <v>150</v>
      </c>
      <c r="BM168" s="202" t="s">
        <v>294</v>
      </c>
    </row>
    <row r="169" spans="1:65" s="2" customFormat="1" ht="16.5" customHeight="1">
      <c r="A169" s="36"/>
      <c r="B169" s="37"/>
      <c r="C169" s="190" t="s">
        <v>295</v>
      </c>
      <c r="D169" s="190" t="s">
        <v>146</v>
      </c>
      <c r="E169" s="191" t="s">
        <v>296</v>
      </c>
      <c r="F169" s="192" t="s">
        <v>297</v>
      </c>
      <c r="G169" s="193" t="s">
        <v>158</v>
      </c>
      <c r="H169" s="194">
        <v>321.22000000000003</v>
      </c>
      <c r="I169" s="195"/>
      <c r="J169" s="196">
        <f>ROUND(I169*H169,2)</f>
        <v>0</v>
      </c>
      <c r="K169" s="197"/>
      <c r="L169" s="41"/>
      <c r="M169" s="198" t="s">
        <v>19</v>
      </c>
      <c r="N169" s="199" t="s">
        <v>45</v>
      </c>
      <c r="O169" s="66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2" t="s">
        <v>150</v>
      </c>
      <c r="AT169" s="202" t="s">
        <v>146</v>
      </c>
      <c r="AU169" s="202" t="s">
        <v>84</v>
      </c>
      <c r="AY169" s="19" t="s">
        <v>143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9" t="s">
        <v>82</v>
      </c>
      <c r="BK169" s="203">
        <f>ROUND(I169*H169,2)</f>
        <v>0</v>
      </c>
      <c r="BL169" s="19" t="s">
        <v>150</v>
      </c>
      <c r="BM169" s="202" t="s">
        <v>298</v>
      </c>
    </row>
    <row r="170" spans="1:65" s="2" customFormat="1" ht="16.5" customHeight="1">
      <c r="A170" s="36"/>
      <c r="B170" s="37"/>
      <c r="C170" s="190" t="s">
        <v>299</v>
      </c>
      <c r="D170" s="190" t="s">
        <v>146</v>
      </c>
      <c r="E170" s="191" t="s">
        <v>300</v>
      </c>
      <c r="F170" s="192" t="s">
        <v>301</v>
      </c>
      <c r="G170" s="193" t="s">
        <v>158</v>
      </c>
      <c r="H170" s="194">
        <v>19273.2</v>
      </c>
      <c r="I170" s="195"/>
      <c r="J170" s="196">
        <f>ROUND(I170*H170,2)</f>
        <v>0</v>
      </c>
      <c r="K170" s="197"/>
      <c r="L170" s="41"/>
      <c r="M170" s="198" t="s">
        <v>19</v>
      </c>
      <c r="N170" s="199" t="s">
        <v>45</v>
      </c>
      <c r="O170" s="66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2" t="s">
        <v>150</v>
      </c>
      <c r="AT170" s="202" t="s">
        <v>146</v>
      </c>
      <c r="AU170" s="202" t="s">
        <v>84</v>
      </c>
      <c r="AY170" s="19" t="s">
        <v>143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9" t="s">
        <v>82</v>
      </c>
      <c r="BK170" s="203">
        <f>ROUND(I170*H170,2)</f>
        <v>0</v>
      </c>
      <c r="BL170" s="19" t="s">
        <v>150</v>
      </c>
      <c r="BM170" s="202" t="s">
        <v>302</v>
      </c>
    </row>
    <row r="171" spans="1:65" s="13" customFormat="1" ht="11.25">
      <c r="B171" s="208"/>
      <c r="C171" s="209"/>
      <c r="D171" s="204" t="s">
        <v>181</v>
      </c>
      <c r="E171" s="209"/>
      <c r="F171" s="211" t="s">
        <v>290</v>
      </c>
      <c r="G171" s="209"/>
      <c r="H171" s="212">
        <v>19273.2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181</v>
      </c>
      <c r="AU171" s="218" t="s">
        <v>84</v>
      </c>
      <c r="AV171" s="13" t="s">
        <v>84</v>
      </c>
      <c r="AW171" s="13" t="s">
        <v>4</v>
      </c>
      <c r="AX171" s="13" t="s">
        <v>82</v>
      </c>
      <c r="AY171" s="218" t="s">
        <v>143</v>
      </c>
    </row>
    <row r="172" spans="1:65" s="2" customFormat="1" ht="16.5" customHeight="1">
      <c r="A172" s="36"/>
      <c r="B172" s="37"/>
      <c r="C172" s="190" t="s">
        <v>303</v>
      </c>
      <c r="D172" s="190" t="s">
        <v>146</v>
      </c>
      <c r="E172" s="191" t="s">
        <v>304</v>
      </c>
      <c r="F172" s="192" t="s">
        <v>305</v>
      </c>
      <c r="G172" s="193" t="s">
        <v>158</v>
      </c>
      <c r="H172" s="194">
        <v>321.22000000000003</v>
      </c>
      <c r="I172" s="195"/>
      <c r="J172" s="196">
        <f>ROUND(I172*H172,2)</f>
        <v>0</v>
      </c>
      <c r="K172" s="197"/>
      <c r="L172" s="41"/>
      <c r="M172" s="198" t="s">
        <v>19</v>
      </c>
      <c r="N172" s="199" t="s">
        <v>45</v>
      </c>
      <c r="O172" s="66"/>
      <c r="P172" s="200">
        <f>O172*H172</f>
        <v>0</v>
      </c>
      <c r="Q172" s="200">
        <v>0</v>
      </c>
      <c r="R172" s="200">
        <f>Q172*H172</f>
        <v>0</v>
      </c>
      <c r="S172" s="200">
        <v>0</v>
      </c>
      <c r="T172" s="201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2" t="s">
        <v>150</v>
      </c>
      <c r="AT172" s="202" t="s">
        <v>146</v>
      </c>
      <c r="AU172" s="202" t="s">
        <v>84</v>
      </c>
      <c r="AY172" s="19" t="s">
        <v>143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9" t="s">
        <v>82</v>
      </c>
      <c r="BK172" s="203">
        <f>ROUND(I172*H172,2)</f>
        <v>0</v>
      </c>
      <c r="BL172" s="19" t="s">
        <v>150</v>
      </c>
      <c r="BM172" s="202" t="s">
        <v>306</v>
      </c>
    </row>
    <row r="173" spans="1:65" s="2" customFormat="1" ht="16.5" customHeight="1">
      <c r="A173" s="36"/>
      <c r="B173" s="37"/>
      <c r="C173" s="190" t="s">
        <v>307</v>
      </c>
      <c r="D173" s="190" t="s">
        <v>146</v>
      </c>
      <c r="E173" s="191" t="s">
        <v>308</v>
      </c>
      <c r="F173" s="192" t="s">
        <v>309</v>
      </c>
      <c r="G173" s="193" t="s">
        <v>158</v>
      </c>
      <c r="H173" s="194">
        <v>34.36</v>
      </c>
      <c r="I173" s="195"/>
      <c r="J173" s="196">
        <f>ROUND(I173*H173,2)</f>
        <v>0</v>
      </c>
      <c r="K173" s="197"/>
      <c r="L173" s="41"/>
      <c r="M173" s="198" t="s">
        <v>19</v>
      </c>
      <c r="N173" s="199" t="s">
        <v>45</v>
      </c>
      <c r="O173" s="66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2" t="s">
        <v>150</v>
      </c>
      <c r="AT173" s="202" t="s">
        <v>146</v>
      </c>
      <c r="AU173" s="202" t="s">
        <v>84</v>
      </c>
      <c r="AY173" s="19" t="s">
        <v>143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9" t="s">
        <v>82</v>
      </c>
      <c r="BK173" s="203">
        <f>ROUND(I173*H173,2)</f>
        <v>0</v>
      </c>
      <c r="BL173" s="19" t="s">
        <v>150</v>
      </c>
      <c r="BM173" s="202" t="s">
        <v>310</v>
      </c>
    </row>
    <row r="174" spans="1:65" s="2" customFormat="1" ht="21.75" customHeight="1">
      <c r="A174" s="36"/>
      <c r="B174" s="37"/>
      <c r="C174" s="190" t="s">
        <v>311</v>
      </c>
      <c r="D174" s="190" t="s">
        <v>146</v>
      </c>
      <c r="E174" s="191" t="s">
        <v>312</v>
      </c>
      <c r="F174" s="192" t="s">
        <v>313</v>
      </c>
      <c r="G174" s="193" t="s">
        <v>158</v>
      </c>
      <c r="H174" s="194">
        <v>0.75</v>
      </c>
      <c r="I174" s="195"/>
      <c r="J174" s="196">
        <f>ROUND(I174*H174,2)</f>
        <v>0</v>
      </c>
      <c r="K174" s="197"/>
      <c r="L174" s="41"/>
      <c r="M174" s="198" t="s">
        <v>19</v>
      </c>
      <c r="N174" s="199" t="s">
        <v>45</v>
      </c>
      <c r="O174" s="66"/>
      <c r="P174" s="200">
        <f>O174*H174</f>
        <v>0</v>
      </c>
      <c r="Q174" s="200">
        <v>0</v>
      </c>
      <c r="R174" s="200">
        <f>Q174*H174</f>
        <v>0</v>
      </c>
      <c r="S174" s="200">
        <v>8.2000000000000003E-2</v>
      </c>
      <c r="T174" s="201">
        <f>S174*H174</f>
        <v>6.1499999999999999E-2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2" t="s">
        <v>150</v>
      </c>
      <c r="AT174" s="202" t="s">
        <v>146</v>
      </c>
      <c r="AU174" s="202" t="s">
        <v>84</v>
      </c>
      <c r="AY174" s="19" t="s">
        <v>143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9" t="s">
        <v>82</v>
      </c>
      <c r="BK174" s="203">
        <f>ROUND(I174*H174,2)</f>
        <v>0</v>
      </c>
      <c r="BL174" s="19" t="s">
        <v>150</v>
      </c>
      <c r="BM174" s="202" t="s">
        <v>314</v>
      </c>
    </row>
    <row r="175" spans="1:65" s="13" customFormat="1" ht="11.25">
      <c r="B175" s="208"/>
      <c r="C175" s="209"/>
      <c r="D175" s="204" t="s">
        <v>181</v>
      </c>
      <c r="E175" s="210" t="s">
        <v>19</v>
      </c>
      <c r="F175" s="211" t="s">
        <v>315</v>
      </c>
      <c r="G175" s="209"/>
      <c r="H175" s="212">
        <v>0.25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181</v>
      </c>
      <c r="AU175" s="218" t="s">
        <v>84</v>
      </c>
      <c r="AV175" s="13" t="s">
        <v>84</v>
      </c>
      <c r="AW175" s="13" t="s">
        <v>35</v>
      </c>
      <c r="AX175" s="13" t="s">
        <v>74</v>
      </c>
      <c r="AY175" s="218" t="s">
        <v>143</v>
      </c>
    </row>
    <row r="176" spans="1:65" s="13" customFormat="1" ht="11.25">
      <c r="B176" s="208"/>
      <c r="C176" s="209"/>
      <c r="D176" s="204" t="s">
        <v>181</v>
      </c>
      <c r="E176" s="210" t="s">
        <v>19</v>
      </c>
      <c r="F176" s="211" t="s">
        <v>316</v>
      </c>
      <c r="G176" s="209"/>
      <c r="H176" s="212">
        <v>0.5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181</v>
      </c>
      <c r="AU176" s="218" t="s">
        <v>84</v>
      </c>
      <c r="AV176" s="13" t="s">
        <v>84</v>
      </c>
      <c r="AW176" s="13" t="s">
        <v>35</v>
      </c>
      <c r="AX176" s="13" t="s">
        <v>74</v>
      </c>
      <c r="AY176" s="218" t="s">
        <v>143</v>
      </c>
    </row>
    <row r="177" spans="1:65" s="14" customFormat="1" ht="11.25">
      <c r="B177" s="219"/>
      <c r="C177" s="220"/>
      <c r="D177" s="204" t="s">
        <v>181</v>
      </c>
      <c r="E177" s="221" t="s">
        <v>19</v>
      </c>
      <c r="F177" s="222" t="s">
        <v>189</v>
      </c>
      <c r="G177" s="220"/>
      <c r="H177" s="223">
        <v>0.75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181</v>
      </c>
      <c r="AU177" s="229" t="s">
        <v>84</v>
      </c>
      <c r="AV177" s="14" t="s">
        <v>150</v>
      </c>
      <c r="AW177" s="14" t="s">
        <v>35</v>
      </c>
      <c r="AX177" s="14" t="s">
        <v>82</v>
      </c>
      <c r="AY177" s="229" t="s">
        <v>143</v>
      </c>
    </row>
    <row r="178" spans="1:65" s="2" customFormat="1" ht="21.75" customHeight="1">
      <c r="A178" s="36"/>
      <c r="B178" s="37"/>
      <c r="C178" s="190" t="s">
        <v>317</v>
      </c>
      <c r="D178" s="190" t="s">
        <v>146</v>
      </c>
      <c r="E178" s="191" t="s">
        <v>318</v>
      </c>
      <c r="F178" s="192" t="s">
        <v>319</v>
      </c>
      <c r="G178" s="193" t="s">
        <v>158</v>
      </c>
      <c r="H178" s="194">
        <v>27.36</v>
      </c>
      <c r="I178" s="195"/>
      <c r="J178" s="196">
        <f>ROUND(I178*H178,2)</f>
        <v>0</v>
      </c>
      <c r="K178" s="197"/>
      <c r="L178" s="41"/>
      <c r="M178" s="198" t="s">
        <v>19</v>
      </c>
      <c r="N178" s="199" t="s">
        <v>45</v>
      </c>
      <c r="O178" s="66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2" t="s">
        <v>150</v>
      </c>
      <c r="AT178" s="202" t="s">
        <v>146</v>
      </c>
      <c r="AU178" s="202" t="s">
        <v>84</v>
      </c>
      <c r="AY178" s="19" t="s">
        <v>143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9" t="s">
        <v>82</v>
      </c>
      <c r="BK178" s="203">
        <f>ROUND(I178*H178,2)</f>
        <v>0</v>
      </c>
      <c r="BL178" s="19" t="s">
        <v>150</v>
      </c>
      <c r="BM178" s="202" t="s">
        <v>320</v>
      </c>
    </row>
    <row r="179" spans="1:65" s="15" customFormat="1" ht="11.25">
      <c r="B179" s="230"/>
      <c r="C179" s="231"/>
      <c r="D179" s="204" t="s">
        <v>181</v>
      </c>
      <c r="E179" s="232" t="s">
        <v>19</v>
      </c>
      <c r="F179" s="233" t="s">
        <v>209</v>
      </c>
      <c r="G179" s="231"/>
      <c r="H179" s="232" t="s">
        <v>19</v>
      </c>
      <c r="I179" s="234"/>
      <c r="J179" s="231"/>
      <c r="K179" s="231"/>
      <c r="L179" s="235"/>
      <c r="M179" s="236"/>
      <c r="N179" s="237"/>
      <c r="O179" s="237"/>
      <c r="P179" s="237"/>
      <c r="Q179" s="237"/>
      <c r="R179" s="237"/>
      <c r="S179" s="237"/>
      <c r="T179" s="238"/>
      <c r="AT179" s="239" t="s">
        <v>181</v>
      </c>
      <c r="AU179" s="239" t="s">
        <v>84</v>
      </c>
      <c r="AV179" s="15" t="s">
        <v>82</v>
      </c>
      <c r="AW179" s="15" t="s">
        <v>35</v>
      </c>
      <c r="AX179" s="15" t="s">
        <v>74</v>
      </c>
      <c r="AY179" s="239" t="s">
        <v>143</v>
      </c>
    </row>
    <row r="180" spans="1:65" s="13" customFormat="1" ht="11.25">
      <c r="B180" s="208"/>
      <c r="C180" s="209"/>
      <c r="D180" s="204" t="s">
        <v>181</v>
      </c>
      <c r="E180" s="210" t="s">
        <v>19</v>
      </c>
      <c r="F180" s="211" t="s">
        <v>321</v>
      </c>
      <c r="G180" s="209"/>
      <c r="H180" s="212">
        <v>7.2</v>
      </c>
      <c r="I180" s="213"/>
      <c r="J180" s="209"/>
      <c r="K180" s="209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181</v>
      </c>
      <c r="AU180" s="218" t="s">
        <v>84</v>
      </c>
      <c r="AV180" s="13" t="s">
        <v>84</v>
      </c>
      <c r="AW180" s="13" t="s">
        <v>35</v>
      </c>
      <c r="AX180" s="13" t="s">
        <v>74</v>
      </c>
      <c r="AY180" s="218" t="s">
        <v>143</v>
      </c>
    </row>
    <row r="181" spans="1:65" s="13" customFormat="1" ht="11.25">
      <c r="B181" s="208"/>
      <c r="C181" s="209"/>
      <c r="D181" s="204" t="s">
        <v>181</v>
      </c>
      <c r="E181" s="210" t="s">
        <v>19</v>
      </c>
      <c r="F181" s="211" t="s">
        <v>322</v>
      </c>
      <c r="G181" s="209"/>
      <c r="H181" s="212">
        <v>3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181</v>
      </c>
      <c r="AU181" s="218" t="s">
        <v>84</v>
      </c>
      <c r="AV181" s="13" t="s">
        <v>84</v>
      </c>
      <c r="AW181" s="13" t="s">
        <v>35</v>
      </c>
      <c r="AX181" s="13" t="s">
        <v>74</v>
      </c>
      <c r="AY181" s="218" t="s">
        <v>143</v>
      </c>
    </row>
    <row r="182" spans="1:65" s="15" customFormat="1" ht="11.25">
      <c r="B182" s="230"/>
      <c r="C182" s="231"/>
      <c r="D182" s="204" t="s">
        <v>181</v>
      </c>
      <c r="E182" s="232" t="s">
        <v>19</v>
      </c>
      <c r="F182" s="233" t="s">
        <v>215</v>
      </c>
      <c r="G182" s="231"/>
      <c r="H182" s="232" t="s">
        <v>19</v>
      </c>
      <c r="I182" s="234"/>
      <c r="J182" s="231"/>
      <c r="K182" s="231"/>
      <c r="L182" s="235"/>
      <c r="M182" s="236"/>
      <c r="N182" s="237"/>
      <c r="O182" s="237"/>
      <c r="P182" s="237"/>
      <c r="Q182" s="237"/>
      <c r="R182" s="237"/>
      <c r="S182" s="237"/>
      <c r="T182" s="238"/>
      <c r="AT182" s="239" t="s">
        <v>181</v>
      </c>
      <c r="AU182" s="239" t="s">
        <v>84</v>
      </c>
      <c r="AV182" s="15" t="s">
        <v>82</v>
      </c>
      <c r="AW182" s="15" t="s">
        <v>35</v>
      </c>
      <c r="AX182" s="15" t="s">
        <v>74</v>
      </c>
      <c r="AY182" s="239" t="s">
        <v>143</v>
      </c>
    </row>
    <row r="183" spans="1:65" s="13" customFormat="1" ht="11.25">
      <c r="B183" s="208"/>
      <c r="C183" s="209"/>
      <c r="D183" s="204" t="s">
        <v>181</v>
      </c>
      <c r="E183" s="210" t="s">
        <v>19</v>
      </c>
      <c r="F183" s="211" t="s">
        <v>323</v>
      </c>
      <c r="G183" s="209"/>
      <c r="H183" s="212">
        <v>4.8</v>
      </c>
      <c r="I183" s="213"/>
      <c r="J183" s="209"/>
      <c r="K183" s="209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181</v>
      </c>
      <c r="AU183" s="218" t="s">
        <v>84</v>
      </c>
      <c r="AV183" s="13" t="s">
        <v>84</v>
      </c>
      <c r="AW183" s="13" t="s">
        <v>35</v>
      </c>
      <c r="AX183" s="13" t="s">
        <v>74</v>
      </c>
      <c r="AY183" s="218" t="s">
        <v>143</v>
      </c>
    </row>
    <row r="184" spans="1:65" s="13" customFormat="1" ht="11.25">
      <c r="B184" s="208"/>
      <c r="C184" s="209"/>
      <c r="D184" s="204" t="s">
        <v>181</v>
      </c>
      <c r="E184" s="210" t="s">
        <v>19</v>
      </c>
      <c r="F184" s="211" t="s">
        <v>324</v>
      </c>
      <c r="G184" s="209"/>
      <c r="H184" s="212">
        <v>1.8</v>
      </c>
      <c r="I184" s="213"/>
      <c r="J184" s="209"/>
      <c r="K184" s="209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181</v>
      </c>
      <c r="AU184" s="218" t="s">
        <v>84</v>
      </c>
      <c r="AV184" s="13" t="s">
        <v>84</v>
      </c>
      <c r="AW184" s="13" t="s">
        <v>35</v>
      </c>
      <c r="AX184" s="13" t="s">
        <v>74</v>
      </c>
      <c r="AY184" s="218" t="s">
        <v>143</v>
      </c>
    </row>
    <row r="185" spans="1:65" s="13" customFormat="1" ht="11.25">
      <c r="B185" s="208"/>
      <c r="C185" s="209"/>
      <c r="D185" s="204" t="s">
        <v>181</v>
      </c>
      <c r="E185" s="210" t="s">
        <v>19</v>
      </c>
      <c r="F185" s="211" t="s">
        <v>322</v>
      </c>
      <c r="G185" s="209"/>
      <c r="H185" s="212">
        <v>3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181</v>
      </c>
      <c r="AU185" s="218" t="s">
        <v>84</v>
      </c>
      <c r="AV185" s="13" t="s">
        <v>84</v>
      </c>
      <c r="AW185" s="13" t="s">
        <v>35</v>
      </c>
      <c r="AX185" s="13" t="s">
        <v>74</v>
      </c>
      <c r="AY185" s="218" t="s">
        <v>143</v>
      </c>
    </row>
    <row r="186" spans="1:65" s="15" customFormat="1" ht="11.25">
      <c r="B186" s="230"/>
      <c r="C186" s="231"/>
      <c r="D186" s="204" t="s">
        <v>181</v>
      </c>
      <c r="E186" s="232" t="s">
        <v>19</v>
      </c>
      <c r="F186" s="233" t="s">
        <v>216</v>
      </c>
      <c r="G186" s="231"/>
      <c r="H186" s="232" t="s">
        <v>19</v>
      </c>
      <c r="I186" s="234"/>
      <c r="J186" s="231"/>
      <c r="K186" s="231"/>
      <c r="L186" s="235"/>
      <c r="M186" s="236"/>
      <c r="N186" s="237"/>
      <c r="O186" s="237"/>
      <c r="P186" s="237"/>
      <c r="Q186" s="237"/>
      <c r="R186" s="237"/>
      <c r="S186" s="237"/>
      <c r="T186" s="238"/>
      <c r="AT186" s="239" t="s">
        <v>181</v>
      </c>
      <c r="AU186" s="239" t="s">
        <v>84</v>
      </c>
      <c r="AV186" s="15" t="s">
        <v>82</v>
      </c>
      <c r="AW186" s="15" t="s">
        <v>35</v>
      </c>
      <c r="AX186" s="15" t="s">
        <v>74</v>
      </c>
      <c r="AY186" s="239" t="s">
        <v>143</v>
      </c>
    </row>
    <row r="187" spans="1:65" s="13" customFormat="1" ht="11.25">
      <c r="B187" s="208"/>
      <c r="C187" s="209"/>
      <c r="D187" s="204" t="s">
        <v>181</v>
      </c>
      <c r="E187" s="210" t="s">
        <v>19</v>
      </c>
      <c r="F187" s="211" t="s">
        <v>325</v>
      </c>
      <c r="G187" s="209"/>
      <c r="H187" s="212">
        <v>2.4</v>
      </c>
      <c r="I187" s="213"/>
      <c r="J187" s="209"/>
      <c r="K187" s="209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181</v>
      </c>
      <c r="AU187" s="218" t="s">
        <v>84</v>
      </c>
      <c r="AV187" s="13" t="s">
        <v>84</v>
      </c>
      <c r="AW187" s="13" t="s">
        <v>35</v>
      </c>
      <c r="AX187" s="13" t="s">
        <v>74</v>
      </c>
      <c r="AY187" s="218" t="s">
        <v>143</v>
      </c>
    </row>
    <row r="188" spans="1:65" s="13" customFormat="1" ht="11.25">
      <c r="B188" s="208"/>
      <c r="C188" s="209"/>
      <c r="D188" s="204" t="s">
        <v>181</v>
      </c>
      <c r="E188" s="210" t="s">
        <v>19</v>
      </c>
      <c r="F188" s="211" t="s">
        <v>322</v>
      </c>
      <c r="G188" s="209"/>
      <c r="H188" s="212">
        <v>3</v>
      </c>
      <c r="I188" s="213"/>
      <c r="J188" s="209"/>
      <c r="K188" s="209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181</v>
      </c>
      <c r="AU188" s="218" t="s">
        <v>84</v>
      </c>
      <c r="AV188" s="13" t="s">
        <v>84</v>
      </c>
      <c r="AW188" s="13" t="s">
        <v>35</v>
      </c>
      <c r="AX188" s="13" t="s">
        <v>74</v>
      </c>
      <c r="AY188" s="218" t="s">
        <v>143</v>
      </c>
    </row>
    <row r="189" spans="1:65" s="15" customFormat="1" ht="11.25">
      <c r="B189" s="230"/>
      <c r="C189" s="231"/>
      <c r="D189" s="204" t="s">
        <v>181</v>
      </c>
      <c r="E189" s="232" t="s">
        <v>19</v>
      </c>
      <c r="F189" s="233" t="s">
        <v>219</v>
      </c>
      <c r="G189" s="231"/>
      <c r="H189" s="232" t="s">
        <v>19</v>
      </c>
      <c r="I189" s="234"/>
      <c r="J189" s="231"/>
      <c r="K189" s="231"/>
      <c r="L189" s="235"/>
      <c r="M189" s="236"/>
      <c r="N189" s="237"/>
      <c r="O189" s="237"/>
      <c r="P189" s="237"/>
      <c r="Q189" s="237"/>
      <c r="R189" s="237"/>
      <c r="S189" s="237"/>
      <c r="T189" s="238"/>
      <c r="AT189" s="239" t="s">
        <v>181</v>
      </c>
      <c r="AU189" s="239" t="s">
        <v>84</v>
      </c>
      <c r="AV189" s="15" t="s">
        <v>82</v>
      </c>
      <c r="AW189" s="15" t="s">
        <v>35</v>
      </c>
      <c r="AX189" s="15" t="s">
        <v>74</v>
      </c>
      <c r="AY189" s="239" t="s">
        <v>143</v>
      </c>
    </row>
    <row r="190" spans="1:65" s="13" customFormat="1" ht="11.25">
      <c r="B190" s="208"/>
      <c r="C190" s="209"/>
      <c r="D190" s="204" t="s">
        <v>181</v>
      </c>
      <c r="E190" s="210" t="s">
        <v>19</v>
      </c>
      <c r="F190" s="211" t="s">
        <v>326</v>
      </c>
      <c r="G190" s="209"/>
      <c r="H190" s="212">
        <v>2.16</v>
      </c>
      <c r="I190" s="213"/>
      <c r="J190" s="209"/>
      <c r="K190" s="209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181</v>
      </c>
      <c r="AU190" s="218" t="s">
        <v>84</v>
      </c>
      <c r="AV190" s="13" t="s">
        <v>84</v>
      </c>
      <c r="AW190" s="13" t="s">
        <v>35</v>
      </c>
      <c r="AX190" s="13" t="s">
        <v>74</v>
      </c>
      <c r="AY190" s="218" t="s">
        <v>143</v>
      </c>
    </row>
    <row r="191" spans="1:65" s="14" customFormat="1" ht="11.25">
      <c r="B191" s="219"/>
      <c r="C191" s="220"/>
      <c r="D191" s="204" t="s">
        <v>181</v>
      </c>
      <c r="E191" s="221" t="s">
        <v>19</v>
      </c>
      <c r="F191" s="222" t="s">
        <v>189</v>
      </c>
      <c r="G191" s="220"/>
      <c r="H191" s="223">
        <v>27.36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181</v>
      </c>
      <c r="AU191" s="229" t="s">
        <v>84</v>
      </c>
      <c r="AV191" s="14" t="s">
        <v>150</v>
      </c>
      <c r="AW191" s="14" t="s">
        <v>35</v>
      </c>
      <c r="AX191" s="14" t="s">
        <v>82</v>
      </c>
      <c r="AY191" s="229" t="s">
        <v>143</v>
      </c>
    </row>
    <row r="192" spans="1:65" s="2" customFormat="1" ht="21.75" customHeight="1">
      <c r="A192" s="36"/>
      <c r="B192" s="37"/>
      <c r="C192" s="190" t="s">
        <v>327</v>
      </c>
      <c r="D192" s="190" t="s">
        <v>146</v>
      </c>
      <c r="E192" s="191" t="s">
        <v>328</v>
      </c>
      <c r="F192" s="192" t="s">
        <v>329</v>
      </c>
      <c r="G192" s="193" t="s">
        <v>158</v>
      </c>
      <c r="H192" s="194">
        <v>3.6</v>
      </c>
      <c r="I192" s="195"/>
      <c r="J192" s="196">
        <f>ROUND(I192*H192,2)</f>
        <v>0</v>
      </c>
      <c r="K192" s="197"/>
      <c r="L192" s="41"/>
      <c r="M192" s="198" t="s">
        <v>19</v>
      </c>
      <c r="N192" s="199" t="s">
        <v>45</v>
      </c>
      <c r="O192" s="66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2" t="s">
        <v>150</v>
      </c>
      <c r="AT192" s="202" t="s">
        <v>146</v>
      </c>
      <c r="AU192" s="202" t="s">
        <v>84</v>
      </c>
      <c r="AY192" s="19" t="s">
        <v>143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9" t="s">
        <v>82</v>
      </c>
      <c r="BK192" s="203">
        <f>ROUND(I192*H192,2)</f>
        <v>0</v>
      </c>
      <c r="BL192" s="19" t="s">
        <v>150</v>
      </c>
      <c r="BM192" s="202" t="s">
        <v>330</v>
      </c>
    </row>
    <row r="193" spans="1:65" s="13" customFormat="1" ht="11.25">
      <c r="B193" s="208"/>
      <c r="C193" s="209"/>
      <c r="D193" s="204" t="s">
        <v>181</v>
      </c>
      <c r="E193" s="210" t="s">
        <v>19</v>
      </c>
      <c r="F193" s="211" t="s">
        <v>331</v>
      </c>
      <c r="G193" s="209"/>
      <c r="H193" s="212">
        <v>3.6</v>
      </c>
      <c r="I193" s="213"/>
      <c r="J193" s="209"/>
      <c r="K193" s="209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181</v>
      </c>
      <c r="AU193" s="218" t="s">
        <v>84</v>
      </c>
      <c r="AV193" s="13" t="s">
        <v>84</v>
      </c>
      <c r="AW193" s="13" t="s">
        <v>35</v>
      </c>
      <c r="AX193" s="13" t="s">
        <v>82</v>
      </c>
      <c r="AY193" s="218" t="s">
        <v>143</v>
      </c>
    </row>
    <row r="194" spans="1:65" s="2" customFormat="1" ht="21.75" customHeight="1">
      <c r="A194" s="36"/>
      <c r="B194" s="37"/>
      <c r="C194" s="190" t="s">
        <v>332</v>
      </c>
      <c r="D194" s="190" t="s">
        <v>146</v>
      </c>
      <c r="E194" s="191" t="s">
        <v>333</v>
      </c>
      <c r="F194" s="192" t="s">
        <v>334</v>
      </c>
      <c r="G194" s="193" t="s">
        <v>158</v>
      </c>
      <c r="H194" s="194">
        <v>2</v>
      </c>
      <c r="I194" s="195"/>
      <c r="J194" s="196">
        <f>ROUND(I194*H194,2)</f>
        <v>0</v>
      </c>
      <c r="K194" s="197"/>
      <c r="L194" s="41"/>
      <c r="M194" s="198" t="s">
        <v>19</v>
      </c>
      <c r="N194" s="199" t="s">
        <v>45</v>
      </c>
      <c r="O194" s="66"/>
      <c r="P194" s="200">
        <f>O194*H194</f>
        <v>0</v>
      </c>
      <c r="Q194" s="200">
        <v>0</v>
      </c>
      <c r="R194" s="200">
        <f>Q194*H194</f>
        <v>0</v>
      </c>
      <c r="S194" s="200">
        <v>8.3000000000000004E-2</v>
      </c>
      <c r="T194" s="201">
        <f>S194*H194</f>
        <v>0.16600000000000001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2" t="s">
        <v>150</v>
      </c>
      <c r="AT194" s="202" t="s">
        <v>146</v>
      </c>
      <c r="AU194" s="202" t="s">
        <v>84</v>
      </c>
      <c r="AY194" s="19" t="s">
        <v>143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9" t="s">
        <v>82</v>
      </c>
      <c r="BK194" s="203">
        <f>ROUND(I194*H194,2)</f>
        <v>0</v>
      </c>
      <c r="BL194" s="19" t="s">
        <v>150</v>
      </c>
      <c r="BM194" s="202" t="s">
        <v>335</v>
      </c>
    </row>
    <row r="195" spans="1:65" s="2" customFormat="1" ht="33" customHeight="1">
      <c r="A195" s="36"/>
      <c r="B195" s="37"/>
      <c r="C195" s="190" t="s">
        <v>336</v>
      </c>
      <c r="D195" s="190" t="s">
        <v>146</v>
      </c>
      <c r="E195" s="191" t="s">
        <v>337</v>
      </c>
      <c r="F195" s="192" t="s">
        <v>338</v>
      </c>
      <c r="G195" s="193" t="s">
        <v>158</v>
      </c>
      <c r="H195" s="194">
        <v>321.22000000000003</v>
      </c>
      <c r="I195" s="195"/>
      <c r="J195" s="196">
        <f>ROUND(I195*H195,2)</f>
        <v>0</v>
      </c>
      <c r="K195" s="197"/>
      <c r="L195" s="41"/>
      <c r="M195" s="198" t="s">
        <v>19</v>
      </c>
      <c r="N195" s="199" t="s">
        <v>45</v>
      </c>
      <c r="O195" s="66"/>
      <c r="P195" s="200">
        <f>O195*H195</f>
        <v>0</v>
      </c>
      <c r="Q195" s="200">
        <v>0</v>
      </c>
      <c r="R195" s="200">
        <f>Q195*H195</f>
        <v>0</v>
      </c>
      <c r="S195" s="200">
        <v>5.8999999999999997E-2</v>
      </c>
      <c r="T195" s="201">
        <f>S195*H195</f>
        <v>18.951979999999999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2" t="s">
        <v>150</v>
      </c>
      <c r="AT195" s="202" t="s">
        <v>146</v>
      </c>
      <c r="AU195" s="202" t="s">
        <v>84</v>
      </c>
      <c r="AY195" s="19" t="s">
        <v>143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9" t="s">
        <v>82</v>
      </c>
      <c r="BK195" s="203">
        <f>ROUND(I195*H195,2)</f>
        <v>0</v>
      </c>
      <c r="BL195" s="19" t="s">
        <v>150</v>
      </c>
      <c r="BM195" s="202" t="s">
        <v>339</v>
      </c>
    </row>
    <row r="196" spans="1:65" s="15" customFormat="1" ht="11.25">
      <c r="B196" s="230"/>
      <c r="C196" s="231"/>
      <c r="D196" s="204" t="s">
        <v>181</v>
      </c>
      <c r="E196" s="232" t="s">
        <v>19</v>
      </c>
      <c r="F196" s="233" t="s">
        <v>209</v>
      </c>
      <c r="G196" s="231"/>
      <c r="H196" s="232" t="s">
        <v>19</v>
      </c>
      <c r="I196" s="234"/>
      <c r="J196" s="231"/>
      <c r="K196" s="231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181</v>
      </c>
      <c r="AU196" s="239" t="s">
        <v>84</v>
      </c>
      <c r="AV196" s="15" t="s">
        <v>82</v>
      </c>
      <c r="AW196" s="15" t="s">
        <v>35</v>
      </c>
      <c r="AX196" s="15" t="s">
        <v>74</v>
      </c>
      <c r="AY196" s="239" t="s">
        <v>143</v>
      </c>
    </row>
    <row r="197" spans="1:65" s="13" customFormat="1" ht="11.25">
      <c r="B197" s="208"/>
      <c r="C197" s="209"/>
      <c r="D197" s="204" t="s">
        <v>181</v>
      </c>
      <c r="E197" s="210" t="s">
        <v>19</v>
      </c>
      <c r="F197" s="211" t="s">
        <v>210</v>
      </c>
      <c r="G197" s="209"/>
      <c r="H197" s="212">
        <v>45.76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181</v>
      </c>
      <c r="AU197" s="218" t="s">
        <v>84</v>
      </c>
      <c r="AV197" s="13" t="s">
        <v>84</v>
      </c>
      <c r="AW197" s="13" t="s">
        <v>35</v>
      </c>
      <c r="AX197" s="13" t="s">
        <v>74</v>
      </c>
      <c r="AY197" s="218" t="s">
        <v>143</v>
      </c>
    </row>
    <row r="198" spans="1:65" s="13" customFormat="1" ht="11.25">
      <c r="B198" s="208"/>
      <c r="C198" s="209"/>
      <c r="D198" s="204" t="s">
        <v>181</v>
      </c>
      <c r="E198" s="210" t="s">
        <v>19</v>
      </c>
      <c r="F198" s="211" t="s">
        <v>211</v>
      </c>
      <c r="G198" s="209"/>
      <c r="H198" s="212">
        <v>37.700000000000003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181</v>
      </c>
      <c r="AU198" s="218" t="s">
        <v>84</v>
      </c>
      <c r="AV198" s="13" t="s">
        <v>84</v>
      </c>
      <c r="AW198" s="13" t="s">
        <v>35</v>
      </c>
      <c r="AX198" s="13" t="s">
        <v>74</v>
      </c>
      <c r="AY198" s="218" t="s">
        <v>143</v>
      </c>
    </row>
    <row r="199" spans="1:65" s="13" customFormat="1" ht="11.25">
      <c r="B199" s="208"/>
      <c r="C199" s="209"/>
      <c r="D199" s="204" t="s">
        <v>181</v>
      </c>
      <c r="E199" s="210" t="s">
        <v>19</v>
      </c>
      <c r="F199" s="211" t="s">
        <v>212</v>
      </c>
      <c r="G199" s="209"/>
      <c r="H199" s="212">
        <v>7.15</v>
      </c>
      <c r="I199" s="213"/>
      <c r="J199" s="209"/>
      <c r="K199" s="209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181</v>
      </c>
      <c r="AU199" s="218" t="s">
        <v>84</v>
      </c>
      <c r="AV199" s="13" t="s">
        <v>84</v>
      </c>
      <c r="AW199" s="13" t="s">
        <v>35</v>
      </c>
      <c r="AX199" s="13" t="s">
        <v>74</v>
      </c>
      <c r="AY199" s="218" t="s">
        <v>143</v>
      </c>
    </row>
    <row r="200" spans="1:65" s="13" customFormat="1" ht="11.25">
      <c r="B200" s="208"/>
      <c r="C200" s="209"/>
      <c r="D200" s="204" t="s">
        <v>181</v>
      </c>
      <c r="E200" s="210" t="s">
        <v>19</v>
      </c>
      <c r="F200" s="211" t="s">
        <v>213</v>
      </c>
      <c r="G200" s="209"/>
      <c r="H200" s="212">
        <v>9.2799999999999994</v>
      </c>
      <c r="I200" s="213"/>
      <c r="J200" s="209"/>
      <c r="K200" s="209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181</v>
      </c>
      <c r="AU200" s="218" t="s">
        <v>84</v>
      </c>
      <c r="AV200" s="13" t="s">
        <v>84</v>
      </c>
      <c r="AW200" s="13" t="s">
        <v>35</v>
      </c>
      <c r="AX200" s="13" t="s">
        <v>74</v>
      </c>
      <c r="AY200" s="218" t="s">
        <v>143</v>
      </c>
    </row>
    <row r="201" spans="1:65" s="16" customFormat="1" ht="11.25">
      <c r="B201" s="240"/>
      <c r="C201" s="241"/>
      <c r="D201" s="204" t="s">
        <v>181</v>
      </c>
      <c r="E201" s="242" t="s">
        <v>19</v>
      </c>
      <c r="F201" s="243" t="s">
        <v>214</v>
      </c>
      <c r="G201" s="241"/>
      <c r="H201" s="244">
        <v>99.89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AT201" s="250" t="s">
        <v>181</v>
      </c>
      <c r="AU201" s="250" t="s">
        <v>84</v>
      </c>
      <c r="AV201" s="16" t="s">
        <v>144</v>
      </c>
      <c r="AW201" s="16" t="s">
        <v>35</v>
      </c>
      <c r="AX201" s="16" t="s">
        <v>74</v>
      </c>
      <c r="AY201" s="250" t="s">
        <v>143</v>
      </c>
    </row>
    <row r="202" spans="1:65" s="15" customFormat="1" ht="11.25">
      <c r="B202" s="230"/>
      <c r="C202" s="231"/>
      <c r="D202" s="204" t="s">
        <v>181</v>
      </c>
      <c r="E202" s="232" t="s">
        <v>19</v>
      </c>
      <c r="F202" s="233" t="s">
        <v>215</v>
      </c>
      <c r="G202" s="231"/>
      <c r="H202" s="232" t="s">
        <v>19</v>
      </c>
      <c r="I202" s="234"/>
      <c r="J202" s="231"/>
      <c r="K202" s="231"/>
      <c r="L202" s="235"/>
      <c r="M202" s="236"/>
      <c r="N202" s="237"/>
      <c r="O202" s="237"/>
      <c r="P202" s="237"/>
      <c r="Q202" s="237"/>
      <c r="R202" s="237"/>
      <c r="S202" s="237"/>
      <c r="T202" s="238"/>
      <c r="AT202" s="239" t="s">
        <v>181</v>
      </c>
      <c r="AU202" s="239" t="s">
        <v>84</v>
      </c>
      <c r="AV202" s="15" t="s">
        <v>82</v>
      </c>
      <c r="AW202" s="15" t="s">
        <v>35</v>
      </c>
      <c r="AX202" s="15" t="s">
        <v>74</v>
      </c>
      <c r="AY202" s="239" t="s">
        <v>143</v>
      </c>
    </row>
    <row r="203" spans="1:65" s="13" customFormat="1" ht="11.25">
      <c r="B203" s="208"/>
      <c r="C203" s="209"/>
      <c r="D203" s="204" t="s">
        <v>181</v>
      </c>
      <c r="E203" s="210" t="s">
        <v>19</v>
      </c>
      <c r="F203" s="211" t="s">
        <v>210</v>
      </c>
      <c r="G203" s="209"/>
      <c r="H203" s="212">
        <v>45.76</v>
      </c>
      <c r="I203" s="213"/>
      <c r="J203" s="209"/>
      <c r="K203" s="209"/>
      <c r="L203" s="214"/>
      <c r="M203" s="215"/>
      <c r="N203" s="216"/>
      <c r="O203" s="216"/>
      <c r="P203" s="216"/>
      <c r="Q203" s="216"/>
      <c r="R203" s="216"/>
      <c r="S203" s="216"/>
      <c r="T203" s="217"/>
      <c r="AT203" s="218" t="s">
        <v>181</v>
      </c>
      <c r="AU203" s="218" t="s">
        <v>84</v>
      </c>
      <c r="AV203" s="13" t="s">
        <v>84</v>
      </c>
      <c r="AW203" s="13" t="s">
        <v>35</v>
      </c>
      <c r="AX203" s="13" t="s">
        <v>74</v>
      </c>
      <c r="AY203" s="218" t="s">
        <v>143</v>
      </c>
    </row>
    <row r="204" spans="1:65" s="13" customFormat="1" ht="11.25">
      <c r="B204" s="208"/>
      <c r="C204" s="209"/>
      <c r="D204" s="204" t="s">
        <v>181</v>
      </c>
      <c r="E204" s="210" t="s">
        <v>19</v>
      </c>
      <c r="F204" s="211" t="s">
        <v>211</v>
      </c>
      <c r="G204" s="209"/>
      <c r="H204" s="212">
        <v>37.700000000000003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181</v>
      </c>
      <c r="AU204" s="218" t="s">
        <v>84</v>
      </c>
      <c r="AV204" s="13" t="s">
        <v>84</v>
      </c>
      <c r="AW204" s="13" t="s">
        <v>35</v>
      </c>
      <c r="AX204" s="13" t="s">
        <v>74</v>
      </c>
      <c r="AY204" s="218" t="s">
        <v>143</v>
      </c>
    </row>
    <row r="205" spans="1:65" s="13" customFormat="1" ht="11.25">
      <c r="B205" s="208"/>
      <c r="C205" s="209"/>
      <c r="D205" s="204" t="s">
        <v>181</v>
      </c>
      <c r="E205" s="210" t="s">
        <v>19</v>
      </c>
      <c r="F205" s="211" t="s">
        <v>212</v>
      </c>
      <c r="G205" s="209"/>
      <c r="H205" s="212">
        <v>7.15</v>
      </c>
      <c r="I205" s="213"/>
      <c r="J205" s="209"/>
      <c r="K205" s="209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181</v>
      </c>
      <c r="AU205" s="218" t="s">
        <v>84</v>
      </c>
      <c r="AV205" s="13" t="s">
        <v>84</v>
      </c>
      <c r="AW205" s="13" t="s">
        <v>35</v>
      </c>
      <c r="AX205" s="13" t="s">
        <v>74</v>
      </c>
      <c r="AY205" s="218" t="s">
        <v>143</v>
      </c>
    </row>
    <row r="206" spans="1:65" s="13" customFormat="1" ht="11.25">
      <c r="B206" s="208"/>
      <c r="C206" s="209"/>
      <c r="D206" s="204" t="s">
        <v>181</v>
      </c>
      <c r="E206" s="210" t="s">
        <v>19</v>
      </c>
      <c r="F206" s="211" t="s">
        <v>213</v>
      </c>
      <c r="G206" s="209"/>
      <c r="H206" s="212">
        <v>9.2799999999999994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181</v>
      </c>
      <c r="AU206" s="218" t="s">
        <v>84</v>
      </c>
      <c r="AV206" s="13" t="s">
        <v>84</v>
      </c>
      <c r="AW206" s="13" t="s">
        <v>35</v>
      </c>
      <c r="AX206" s="13" t="s">
        <v>74</v>
      </c>
      <c r="AY206" s="218" t="s">
        <v>143</v>
      </c>
    </row>
    <row r="207" spans="1:65" s="16" customFormat="1" ht="11.25">
      <c r="B207" s="240"/>
      <c r="C207" s="241"/>
      <c r="D207" s="204" t="s">
        <v>181</v>
      </c>
      <c r="E207" s="242" t="s">
        <v>19</v>
      </c>
      <c r="F207" s="243" t="s">
        <v>214</v>
      </c>
      <c r="G207" s="241"/>
      <c r="H207" s="244">
        <v>99.89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AT207" s="250" t="s">
        <v>181</v>
      </c>
      <c r="AU207" s="250" t="s">
        <v>84</v>
      </c>
      <c r="AV207" s="16" t="s">
        <v>144</v>
      </c>
      <c r="AW207" s="16" t="s">
        <v>35</v>
      </c>
      <c r="AX207" s="16" t="s">
        <v>74</v>
      </c>
      <c r="AY207" s="250" t="s">
        <v>143</v>
      </c>
    </row>
    <row r="208" spans="1:65" s="15" customFormat="1" ht="11.25">
      <c r="B208" s="230"/>
      <c r="C208" s="231"/>
      <c r="D208" s="204" t="s">
        <v>181</v>
      </c>
      <c r="E208" s="232" t="s">
        <v>19</v>
      </c>
      <c r="F208" s="233" t="s">
        <v>216</v>
      </c>
      <c r="G208" s="231"/>
      <c r="H208" s="232" t="s">
        <v>19</v>
      </c>
      <c r="I208" s="234"/>
      <c r="J208" s="231"/>
      <c r="K208" s="231"/>
      <c r="L208" s="235"/>
      <c r="M208" s="236"/>
      <c r="N208" s="237"/>
      <c r="O208" s="237"/>
      <c r="P208" s="237"/>
      <c r="Q208" s="237"/>
      <c r="R208" s="237"/>
      <c r="S208" s="237"/>
      <c r="T208" s="238"/>
      <c r="AT208" s="239" t="s">
        <v>181</v>
      </c>
      <c r="AU208" s="239" t="s">
        <v>84</v>
      </c>
      <c r="AV208" s="15" t="s">
        <v>82</v>
      </c>
      <c r="AW208" s="15" t="s">
        <v>35</v>
      </c>
      <c r="AX208" s="15" t="s">
        <v>74</v>
      </c>
      <c r="AY208" s="239" t="s">
        <v>143</v>
      </c>
    </row>
    <row r="209" spans="1:65" s="13" customFormat="1" ht="11.25">
      <c r="B209" s="208"/>
      <c r="C209" s="209"/>
      <c r="D209" s="204" t="s">
        <v>181</v>
      </c>
      <c r="E209" s="210" t="s">
        <v>19</v>
      </c>
      <c r="F209" s="211" t="s">
        <v>217</v>
      </c>
      <c r="G209" s="209"/>
      <c r="H209" s="212">
        <v>47.84</v>
      </c>
      <c r="I209" s="213"/>
      <c r="J209" s="209"/>
      <c r="K209" s="209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181</v>
      </c>
      <c r="AU209" s="218" t="s">
        <v>84</v>
      </c>
      <c r="AV209" s="13" t="s">
        <v>84</v>
      </c>
      <c r="AW209" s="13" t="s">
        <v>35</v>
      </c>
      <c r="AX209" s="13" t="s">
        <v>74</v>
      </c>
      <c r="AY209" s="218" t="s">
        <v>143</v>
      </c>
    </row>
    <row r="210" spans="1:65" s="13" customFormat="1" ht="11.25">
      <c r="B210" s="208"/>
      <c r="C210" s="209"/>
      <c r="D210" s="204" t="s">
        <v>181</v>
      </c>
      <c r="E210" s="210" t="s">
        <v>19</v>
      </c>
      <c r="F210" s="211" t="s">
        <v>218</v>
      </c>
      <c r="G210" s="209"/>
      <c r="H210" s="212">
        <v>12.88</v>
      </c>
      <c r="I210" s="213"/>
      <c r="J210" s="209"/>
      <c r="K210" s="209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181</v>
      </c>
      <c r="AU210" s="218" t="s">
        <v>84</v>
      </c>
      <c r="AV210" s="13" t="s">
        <v>84</v>
      </c>
      <c r="AW210" s="13" t="s">
        <v>35</v>
      </c>
      <c r="AX210" s="13" t="s">
        <v>74</v>
      </c>
      <c r="AY210" s="218" t="s">
        <v>143</v>
      </c>
    </row>
    <row r="211" spans="1:65" s="16" customFormat="1" ht="11.25">
      <c r="B211" s="240"/>
      <c r="C211" s="241"/>
      <c r="D211" s="204" t="s">
        <v>181</v>
      </c>
      <c r="E211" s="242" t="s">
        <v>19</v>
      </c>
      <c r="F211" s="243" t="s">
        <v>214</v>
      </c>
      <c r="G211" s="241"/>
      <c r="H211" s="244">
        <v>60.72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AT211" s="250" t="s">
        <v>181</v>
      </c>
      <c r="AU211" s="250" t="s">
        <v>84</v>
      </c>
      <c r="AV211" s="16" t="s">
        <v>144</v>
      </c>
      <c r="AW211" s="16" t="s">
        <v>35</v>
      </c>
      <c r="AX211" s="16" t="s">
        <v>74</v>
      </c>
      <c r="AY211" s="250" t="s">
        <v>143</v>
      </c>
    </row>
    <row r="212" spans="1:65" s="15" customFormat="1" ht="11.25">
      <c r="B212" s="230"/>
      <c r="C212" s="231"/>
      <c r="D212" s="204" t="s">
        <v>181</v>
      </c>
      <c r="E212" s="232" t="s">
        <v>19</v>
      </c>
      <c r="F212" s="233" t="s">
        <v>219</v>
      </c>
      <c r="G212" s="231"/>
      <c r="H212" s="232" t="s">
        <v>19</v>
      </c>
      <c r="I212" s="234"/>
      <c r="J212" s="231"/>
      <c r="K212" s="231"/>
      <c r="L212" s="235"/>
      <c r="M212" s="236"/>
      <c r="N212" s="237"/>
      <c r="O212" s="237"/>
      <c r="P212" s="237"/>
      <c r="Q212" s="237"/>
      <c r="R212" s="237"/>
      <c r="S212" s="237"/>
      <c r="T212" s="238"/>
      <c r="AT212" s="239" t="s">
        <v>181</v>
      </c>
      <c r="AU212" s="239" t="s">
        <v>84</v>
      </c>
      <c r="AV212" s="15" t="s">
        <v>82</v>
      </c>
      <c r="AW212" s="15" t="s">
        <v>35</v>
      </c>
      <c r="AX212" s="15" t="s">
        <v>74</v>
      </c>
      <c r="AY212" s="239" t="s">
        <v>143</v>
      </c>
    </row>
    <row r="213" spans="1:65" s="13" customFormat="1" ht="11.25">
      <c r="B213" s="208"/>
      <c r="C213" s="209"/>
      <c r="D213" s="204" t="s">
        <v>181</v>
      </c>
      <c r="E213" s="210" t="s">
        <v>19</v>
      </c>
      <c r="F213" s="211" t="s">
        <v>217</v>
      </c>
      <c r="G213" s="209"/>
      <c r="H213" s="212">
        <v>47.84</v>
      </c>
      <c r="I213" s="213"/>
      <c r="J213" s="209"/>
      <c r="K213" s="209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181</v>
      </c>
      <c r="AU213" s="218" t="s">
        <v>84</v>
      </c>
      <c r="AV213" s="13" t="s">
        <v>84</v>
      </c>
      <c r="AW213" s="13" t="s">
        <v>35</v>
      </c>
      <c r="AX213" s="13" t="s">
        <v>74</v>
      </c>
      <c r="AY213" s="218" t="s">
        <v>143</v>
      </c>
    </row>
    <row r="214" spans="1:65" s="13" customFormat="1" ht="11.25">
      <c r="B214" s="208"/>
      <c r="C214" s="209"/>
      <c r="D214" s="204" t="s">
        <v>181</v>
      </c>
      <c r="E214" s="210" t="s">
        <v>19</v>
      </c>
      <c r="F214" s="211" t="s">
        <v>218</v>
      </c>
      <c r="G214" s="209"/>
      <c r="H214" s="212">
        <v>12.88</v>
      </c>
      <c r="I214" s="213"/>
      <c r="J214" s="209"/>
      <c r="K214" s="209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181</v>
      </c>
      <c r="AU214" s="218" t="s">
        <v>84</v>
      </c>
      <c r="AV214" s="13" t="s">
        <v>84</v>
      </c>
      <c r="AW214" s="13" t="s">
        <v>35</v>
      </c>
      <c r="AX214" s="13" t="s">
        <v>74</v>
      </c>
      <c r="AY214" s="218" t="s">
        <v>143</v>
      </c>
    </row>
    <row r="215" spans="1:65" s="16" customFormat="1" ht="11.25">
      <c r="B215" s="240"/>
      <c r="C215" s="241"/>
      <c r="D215" s="204" t="s">
        <v>181</v>
      </c>
      <c r="E215" s="242" t="s">
        <v>19</v>
      </c>
      <c r="F215" s="243" t="s">
        <v>214</v>
      </c>
      <c r="G215" s="241"/>
      <c r="H215" s="244">
        <v>60.72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AT215" s="250" t="s">
        <v>181</v>
      </c>
      <c r="AU215" s="250" t="s">
        <v>84</v>
      </c>
      <c r="AV215" s="16" t="s">
        <v>144</v>
      </c>
      <c r="AW215" s="16" t="s">
        <v>35</v>
      </c>
      <c r="AX215" s="16" t="s">
        <v>74</v>
      </c>
      <c r="AY215" s="250" t="s">
        <v>143</v>
      </c>
    </row>
    <row r="216" spans="1:65" s="14" customFormat="1" ht="11.25">
      <c r="B216" s="219"/>
      <c r="C216" s="220"/>
      <c r="D216" s="204" t="s">
        <v>181</v>
      </c>
      <c r="E216" s="221" t="s">
        <v>19</v>
      </c>
      <c r="F216" s="222" t="s">
        <v>189</v>
      </c>
      <c r="G216" s="220"/>
      <c r="H216" s="223">
        <v>321.22000000000003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181</v>
      </c>
      <c r="AU216" s="229" t="s">
        <v>84</v>
      </c>
      <c r="AV216" s="14" t="s">
        <v>150</v>
      </c>
      <c r="AW216" s="14" t="s">
        <v>35</v>
      </c>
      <c r="AX216" s="14" t="s">
        <v>82</v>
      </c>
      <c r="AY216" s="229" t="s">
        <v>143</v>
      </c>
    </row>
    <row r="217" spans="1:65" s="2" customFormat="1" ht="16.5" customHeight="1">
      <c r="A217" s="36"/>
      <c r="B217" s="37"/>
      <c r="C217" s="190" t="s">
        <v>340</v>
      </c>
      <c r="D217" s="190" t="s">
        <v>146</v>
      </c>
      <c r="E217" s="191" t="s">
        <v>341</v>
      </c>
      <c r="F217" s="192" t="s">
        <v>342</v>
      </c>
      <c r="G217" s="193" t="s">
        <v>343</v>
      </c>
      <c r="H217" s="194">
        <v>0.15</v>
      </c>
      <c r="I217" s="195"/>
      <c r="J217" s="196">
        <f>ROUND(I217*H217,2)</f>
        <v>0</v>
      </c>
      <c r="K217" s="197"/>
      <c r="L217" s="41"/>
      <c r="M217" s="198" t="s">
        <v>19</v>
      </c>
      <c r="N217" s="199" t="s">
        <v>45</v>
      </c>
      <c r="O217" s="66"/>
      <c r="P217" s="200">
        <f>O217*H217</f>
        <v>0</v>
      </c>
      <c r="Q217" s="200">
        <v>0</v>
      </c>
      <c r="R217" s="200">
        <f>Q217*H217</f>
        <v>0</v>
      </c>
      <c r="S217" s="200">
        <v>0</v>
      </c>
      <c r="T217" s="201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2" t="s">
        <v>150</v>
      </c>
      <c r="AT217" s="202" t="s">
        <v>146</v>
      </c>
      <c r="AU217" s="202" t="s">
        <v>84</v>
      </c>
      <c r="AY217" s="19" t="s">
        <v>143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9" t="s">
        <v>82</v>
      </c>
      <c r="BK217" s="203">
        <f>ROUND(I217*H217,2)</f>
        <v>0</v>
      </c>
      <c r="BL217" s="19" t="s">
        <v>150</v>
      </c>
      <c r="BM217" s="202" t="s">
        <v>344</v>
      </c>
    </row>
    <row r="218" spans="1:65" s="2" customFormat="1" ht="16.5" customHeight="1">
      <c r="A218" s="36"/>
      <c r="B218" s="37"/>
      <c r="C218" s="251" t="s">
        <v>345</v>
      </c>
      <c r="D218" s="251" t="s">
        <v>250</v>
      </c>
      <c r="E218" s="252" t="s">
        <v>346</v>
      </c>
      <c r="F218" s="253" t="s">
        <v>347</v>
      </c>
      <c r="G218" s="254" t="s">
        <v>348</v>
      </c>
      <c r="H218" s="255">
        <v>0.33300000000000002</v>
      </c>
      <c r="I218" s="256"/>
      <c r="J218" s="257">
        <f>ROUND(I218*H218,2)</f>
        <v>0</v>
      </c>
      <c r="K218" s="258"/>
      <c r="L218" s="259"/>
      <c r="M218" s="260" t="s">
        <v>19</v>
      </c>
      <c r="N218" s="261" t="s">
        <v>45</v>
      </c>
      <c r="O218" s="66"/>
      <c r="P218" s="200">
        <f>O218*H218</f>
        <v>0</v>
      </c>
      <c r="Q218" s="200">
        <v>0</v>
      </c>
      <c r="R218" s="200">
        <f>Q218*H218</f>
        <v>0</v>
      </c>
      <c r="S218" s="200">
        <v>0</v>
      </c>
      <c r="T218" s="201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2" t="s">
        <v>177</v>
      </c>
      <c r="AT218" s="202" t="s">
        <v>250</v>
      </c>
      <c r="AU218" s="202" t="s">
        <v>84</v>
      </c>
      <c r="AY218" s="19" t="s">
        <v>143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9" t="s">
        <v>82</v>
      </c>
      <c r="BK218" s="203">
        <f>ROUND(I218*H218,2)</f>
        <v>0</v>
      </c>
      <c r="BL218" s="19" t="s">
        <v>150</v>
      </c>
      <c r="BM218" s="202" t="s">
        <v>349</v>
      </c>
    </row>
    <row r="219" spans="1:65" s="13" customFormat="1" ht="11.25">
      <c r="B219" s="208"/>
      <c r="C219" s="209"/>
      <c r="D219" s="204" t="s">
        <v>181</v>
      </c>
      <c r="E219" s="210" t="s">
        <v>19</v>
      </c>
      <c r="F219" s="211" t="s">
        <v>350</v>
      </c>
      <c r="G219" s="209"/>
      <c r="H219" s="212">
        <v>0.33300000000000002</v>
      </c>
      <c r="I219" s="213"/>
      <c r="J219" s="209"/>
      <c r="K219" s="209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181</v>
      </c>
      <c r="AU219" s="218" t="s">
        <v>84</v>
      </c>
      <c r="AV219" s="13" t="s">
        <v>84</v>
      </c>
      <c r="AW219" s="13" t="s">
        <v>35</v>
      </c>
      <c r="AX219" s="13" t="s">
        <v>74</v>
      </c>
      <c r="AY219" s="218" t="s">
        <v>143</v>
      </c>
    </row>
    <row r="220" spans="1:65" s="14" customFormat="1" ht="11.25">
      <c r="B220" s="219"/>
      <c r="C220" s="220"/>
      <c r="D220" s="204" t="s">
        <v>181</v>
      </c>
      <c r="E220" s="221" t="s">
        <v>19</v>
      </c>
      <c r="F220" s="222" t="s">
        <v>189</v>
      </c>
      <c r="G220" s="220"/>
      <c r="H220" s="223">
        <v>0.33300000000000002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181</v>
      </c>
      <c r="AU220" s="229" t="s">
        <v>84</v>
      </c>
      <c r="AV220" s="14" t="s">
        <v>150</v>
      </c>
      <c r="AW220" s="14" t="s">
        <v>35</v>
      </c>
      <c r="AX220" s="14" t="s">
        <v>82</v>
      </c>
      <c r="AY220" s="229" t="s">
        <v>143</v>
      </c>
    </row>
    <row r="221" spans="1:65" s="12" customFormat="1" ht="22.9" customHeight="1">
      <c r="B221" s="174"/>
      <c r="C221" s="175"/>
      <c r="D221" s="176" t="s">
        <v>73</v>
      </c>
      <c r="E221" s="188" t="s">
        <v>351</v>
      </c>
      <c r="F221" s="188" t="s">
        <v>352</v>
      </c>
      <c r="G221" s="175"/>
      <c r="H221" s="175"/>
      <c r="I221" s="178"/>
      <c r="J221" s="189">
        <f>BK221</f>
        <v>0</v>
      </c>
      <c r="K221" s="175"/>
      <c r="L221" s="180"/>
      <c r="M221" s="181"/>
      <c r="N221" s="182"/>
      <c r="O221" s="182"/>
      <c r="P221" s="183">
        <f>SUM(P222:P228)</f>
        <v>0</v>
      </c>
      <c r="Q221" s="182"/>
      <c r="R221" s="183">
        <f>SUM(R222:R228)</f>
        <v>0</v>
      </c>
      <c r="S221" s="182"/>
      <c r="T221" s="184">
        <f>SUM(T222:T228)</f>
        <v>0</v>
      </c>
      <c r="AR221" s="185" t="s">
        <v>82</v>
      </c>
      <c r="AT221" s="186" t="s">
        <v>73</v>
      </c>
      <c r="AU221" s="186" t="s">
        <v>82</v>
      </c>
      <c r="AY221" s="185" t="s">
        <v>143</v>
      </c>
      <c r="BK221" s="187">
        <f>SUM(BK222:BK228)</f>
        <v>0</v>
      </c>
    </row>
    <row r="222" spans="1:65" s="2" customFormat="1" ht="44.25" customHeight="1">
      <c r="A222" s="36"/>
      <c r="B222" s="37"/>
      <c r="C222" s="190" t="s">
        <v>353</v>
      </c>
      <c r="D222" s="190" t="s">
        <v>146</v>
      </c>
      <c r="E222" s="191" t="s">
        <v>354</v>
      </c>
      <c r="F222" s="192" t="s">
        <v>355</v>
      </c>
      <c r="G222" s="193" t="s">
        <v>356</v>
      </c>
      <c r="H222" s="194">
        <v>0.25</v>
      </c>
      <c r="I222" s="195"/>
      <c r="J222" s="196">
        <f>ROUND(I222*H222,2)</f>
        <v>0</v>
      </c>
      <c r="K222" s="197"/>
      <c r="L222" s="41"/>
      <c r="M222" s="198" t="s">
        <v>19</v>
      </c>
      <c r="N222" s="199" t="s">
        <v>45</v>
      </c>
      <c r="O222" s="66"/>
      <c r="P222" s="200">
        <f>O222*H222</f>
        <v>0</v>
      </c>
      <c r="Q222" s="200">
        <v>0</v>
      </c>
      <c r="R222" s="200">
        <f>Q222*H222</f>
        <v>0</v>
      </c>
      <c r="S222" s="200">
        <v>0</v>
      </c>
      <c r="T222" s="201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02" t="s">
        <v>150</v>
      </c>
      <c r="AT222" s="202" t="s">
        <v>146</v>
      </c>
      <c r="AU222" s="202" t="s">
        <v>84</v>
      </c>
      <c r="AY222" s="19" t="s">
        <v>143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9" t="s">
        <v>82</v>
      </c>
      <c r="BK222" s="203">
        <f>ROUND(I222*H222,2)</f>
        <v>0</v>
      </c>
      <c r="BL222" s="19" t="s">
        <v>150</v>
      </c>
      <c r="BM222" s="202" t="s">
        <v>357</v>
      </c>
    </row>
    <row r="223" spans="1:65" s="2" customFormat="1" ht="29.25">
      <c r="A223" s="36"/>
      <c r="B223" s="37"/>
      <c r="C223" s="38"/>
      <c r="D223" s="204" t="s">
        <v>152</v>
      </c>
      <c r="E223" s="38"/>
      <c r="F223" s="205" t="s">
        <v>358</v>
      </c>
      <c r="G223" s="38"/>
      <c r="H223" s="38"/>
      <c r="I223" s="110"/>
      <c r="J223" s="38"/>
      <c r="K223" s="38"/>
      <c r="L223" s="41"/>
      <c r="M223" s="206"/>
      <c r="N223" s="207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152</v>
      </c>
      <c r="AU223" s="19" t="s">
        <v>84</v>
      </c>
    </row>
    <row r="224" spans="1:65" s="2" customFormat="1" ht="21.75" customHeight="1">
      <c r="A224" s="36"/>
      <c r="B224" s="37"/>
      <c r="C224" s="190" t="s">
        <v>359</v>
      </c>
      <c r="D224" s="190" t="s">
        <v>146</v>
      </c>
      <c r="E224" s="191" t="s">
        <v>360</v>
      </c>
      <c r="F224" s="192" t="s">
        <v>361</v>
      </c>
      <c r="G224" s="193" t="s">
        <v>356</v>
      </c>
      <c r="H224" s="194">
        <v>19.765000000000001</v>
      </c>
      <c r="I224" s="195"/>
      <c r="J224" s="196">
        <f>ROUND(I224*H224,2)</f>
        <v>0</v>
      </c>
      <c r="K224" s="197"/>
      <c r="L224" s="41"/>
      <c r="M224" s="198" t="s">
        <v>19</v>
      </c>
      <c r="N224" s="199" t="s">
        <v>45</v>
      </c>
      <c r="O224" s="66"/>
      <c r="P224" s="200">
        <f>O224*H224</f>
        <v>0</v>
      </c>
      <c r="Q224" s="200">
        <v>0</v>
      </c>
      <c r="R224" s="200">
        <f>Q224*H224</f>
        <v>0</v>
      </c>
      <c r="S224" s="200">
        <v>0</v>
      </c>
      <c r="T224" s="201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2" t="s">
        <v>150</v>
      </c>
      <c r="AT224" s="202" t="s">
        <v>146</v>
      </c>
      <c r="AU224" s="202" t="s">
        <v>84</v>
      </c>
      <c r="AY224" s="19" t="s">
        <v>143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9" t="s">
        <v>82</v>
      </c>
      <c r="BK224" s="203">
        <f>ROUND(I224*H224,2)</f>
        <v>0</v>
      </c>
      <c r="BL224" s="19" t="s">
        <v>150</v>
      </c>
      <c r="BM224" s="202" t="s">
        <v>362</v>
      </c>
    </row>
    <row r="225" spans="1:65" s="2" customFormat="1" ht="21.75" customHeight="1">
      <c r="A225" s="36"/>
      <c r="B225" s="37"/>
      <c r="C225" s="190" t="s">
        <v>363</v>
      </c>
      <c r="D225" s="190" t="s">
        <v>146</v>
      </c>
      <c r="E225" s="191" t="s">
        <v>364</v>
      </c>
      <c r="F225" s="192" t="s">
        <v>365</v>
      </c>
      <c r="G225" s="193" t="s">
        <v>356</v>
      </c>
      <c r="H225" s="194">
        <v>19.765000000000001</v>
      </c>
      <c r="I225" s="195"/>
      <c r="J225" s="196">
        <f>ROUND(I225*H225,2)</f>
        <v>0</v>
      </c>
      <c r="K225" s="197"/>
      <c r="L225" s="41"/>
      <c r="M225" s="198" t="s">
        <v>19</v>
      </c>
      <c r="N225" s="199" t="s">
        <v>45</v>
      </c>
      <c r="O225" s="66"/>
      <c r="P225" s="200">
        <f>O225*H225</f>
        <v>0</v>
      </c>
      <c r="Q225" s="200">
        <v>0</v>
      </c>
      <c r="R225" s="200">
        <f>Q225*H225</f>
        <v>0</v>
      </c>
      <c r="S225" s="200">
        <v>0</v>
      </c>
      <c r="T225" s="201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2" t="s">
        <v>150</v>
      </c>
      <c r="AT225" s="202" t="s">
        <v>146</v>
      </c>
      <c r="AU225" s="202" t="s">
        <v>84</v>
      </c>
      <c r="AY225" s="19" t="s">
        <v>143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9" t="s">
        <v>82</v>
      </c>
      <c r="BK225" s="203">
        <f>ROUND(I225*H225,2)</f>
        <v>0</v>
      </c>
      <c r="BL225" s="19" t="s">
        <v>150</v>
      </c>
      <c r="BM225" s="202" t="s">
        <v>366</v>
      </c>
    </row>
    <row r="226" spans="1:65" s="2" customFormat="1" ht="21.75" customHeight="1">
      <c r="A226" s="36"/>
      <c r="B226" s="37"/>
      <c r="C226" s="190" t="s">
        <v>367</v>
      </c>
      <c r="D226" s="190" t="s">
        <v>146</v>
      </c>
      <c r="E226" s="191" t="s">
        <v>368</v>
      </c>
      <c r="F226" s="192" t="s">
        <v>369</v>
      </c>
      <c r="G226" s="193" t="s">
        <v>356</v>
      </c>
      <c r="H226" s="194">
        <v>375.53500000000003</v>
      </c>
      <c r="I226" s="195"/>
      <c r="J226" s="196">
        <f>ROUND(I226*H226,2)</f>
        <v>0</v>
      </c>
      <c r="K226" s="197"/>
      <c r="L226" s="41"/>
      <c r="M226" s="198" t="s">
        <v>19</v>
      </c>
      <c r="N226" s="199" t="s">
        <v>45</v>
      </c>
      <c r="O226" s="66"/>
      <c r="P226" s="200">
        <f>O226*H226</f>
        <v>0</v>
      </c>
      <c r="Q226" s="200">
        <v>0</v>
      </c>
      <c r="R226" s="200">
        <f>Q226*H226</f>
        <v>0</v>
      </c>
      <c r="S226" s="200">
        <v>0</v>
      </c>
      <c r="T226" s="201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2" t="s">
        <v>150</v>
      </c>
      <c r="AT226" s="202" t="s">
        <v>146</v>
      </c>
      <c r="AU226" s="202" t="s">
        <v>84</v>
      </c>
      <c r="AY226" s="19" t="s">
        <v>143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9" t="s">
        <v>82</v>
      </c>
      <c r="BK226" s="203">
        <f>ROUND(I226*H226,2)</f>
        <v>0</v>
      </c>
      <c r="BL226" s="19" t="s">
        <v>150</v>
      </c>
      <c r="BM226" s="202" t="s">
        <v>370</v>
      </c>
    </row>
    <row r="227" spans="1:65" s="13" customFormat="1" ht="11.25">
      <c r="B227" s="208"/>
      <c r="C227" s="209"/>
      <c r="D227" s="204" t="s">
        <v>181</v>
      </c>
      <c r="E227" s="209"/>
      <c r="F227" s="211" t="s">
        <v>371</v>
      </c>
      <c r="G227" s="209"/>
      <c r="H227" s="212">
        <v>375.53500000000003</v>
      </c>
      <c r="I227" s="213"/>
      <c r="J227" s="209"/>
      <c r="K227" s="209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181</v>
      </c>
      <c r="AU227" s="218" t="s">
        <v>84</v>
      </c>
      <c r="AV227" s="13" t="s">
        <v>84</v>
      </c>
      <c r="AW227" s="13" t="s">
        <v>4</v>
      </c>
      <c r="AX227" s="13" t="s">
        <v>82</v>
      </c>
      <c r="AY227" s="218" t="s">
        <v>143</v>
      </c>
    </row>
    <row r="228" spans="1:65" s="2" customFormat="1" ht="33" customHeight="1">
      <c r="A228" s="36"/>
      <c r="B228" s="37"/>
      <c r="C228" s="190" t="s">
        <v>372</v>
      </c>
      <c r="D228" s="190" t="s">
        <v>146</v>
      </c>
      <c r="E228" s="191" t="s">
        <v>373</v>
      </c>
      <c r="F228" s="192" t="s">
        <v>374</v>
      </c>
      <c r="G228" s="193" t="s">
        <v>356</v>
      </c>
      <c r="H228" s="194">
        <v>18.952000000000002</v>
      </c>
      <c r="I228" s="195"/>
      <c r="J228" s="196">
        <f>ROUND(I228*H228,2)</f>
        <v>0</v>
      </c>
      <c r="K228" s="197"/>
      <c r="L228" s="41"/>
      <c r="M228" s="198" t="s">
        <v>19</v>
      </c>
      <c r="N228" s="199" t="s">
        <v>45</v>
      </c>
      <c r="O228" s="66"/>
      <c r="P228" s="200">
        <f>O228*H228</f>
        <v>0</v>
      </c>
      <c r="Q228" s="200">
        <v>0</v>
      </c>
      <c r="R228" s="200">
        <f>Q228*H228</f>
        <v>0</v>
      </c>
      <c r="S228" s="200">
        <v>0</v>
      </c>
      <c r="T228" s="201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2" t="s">
        <v>150</v>
      </c>
      <c r="AT228" s="202" t="s">
        <v>146</v>
      </c>
      <c r="AU228" s="202" t="s">
        <v>84</v>
      </c>
      <c r="AY228" s="19" t="s">
        <v>143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9" t="s">
        <v>82</v>
      </c>
      <c r="BK228" s="203">
        <f>ROUND(I228*H228,2)</f>
        <v>0</v>
      </c>
      <c r="BL228" s="19" t="s">
        <v>150</v>
      </c>
      <c r="BM228" s="202" t="s">
        <v>375</v>
      </c>
    </row>
    <row r="229" spans="1:65" s="12" customFormat="1" ht="22.9" customHeight="1">
      <c r="B229" s="174"/>
      <c r="C229" s="175"/>
      <c r="D229" s="176" t="s">
        <v>73</v>
      </c>
      <c r="E229" s="188" t="s">
        <v>376</v>
      </c>
      <c r="F229" s="188" t="s">
        <v>377</v>
      </c>
      <c r="G229" s="175"/>
      <c r="H229" s="175"/>
      <c r="I229" s="178"/>
      <c r="J229" s="189">
        <f>BK229</f>
        <v>0</v>
      </c>
      <c r="K229" s="175"/>
      <c r="L229" s="180"/>
      <c r="M229" s="181"/>
      <c r="N229" s="182"/>
      <c r="O229" s="182"/>
      <c r="P229" s="183">
        <f>P230</f>
        <v>0</v>
      </c>
      <c r="Q229" s="182"/>
      <c r="R229" s="183">
        <f>R230</f>
        <v>0</v>
      </c>
      <c r="S229" s="182"/>
      <c r="T229" s="184">
        <f>T230</f>
        <v>0</v>
      </c>
      <c r="AR229" s="185" t="s">
        <v>82</v>
      </c>
      <c r="AT229" s="186" t="s">
        <v>73</v>
      </c>
      <c r="AU229" s="186" t="s">
        <v>82</v>
      </c>
      <c r="AY229" s="185" t="s">
        <v>143</v>
      </c>
      <c r="BK229" s="187">
        <f>BK230</f>
        <v>0</v>
      </c>
    </row>
    <row r="230" spans="1:65" s="2" customFormat="1" ht="16.5" customHeight="1">
      <c r="A230" s="36"/>
      <c r="B230" s="37"/>
      <c r="C230" s="190" t="s">
        <v>378</v>
      </c>
      <c r="D230" s="190" t="s">
        <v>146</v>
      </c>
      <c r="E230" s="191" t="s">
        <v>379</v>
      </c>
      <c r="F230" s="192" t="s">
        <v>380</v>
      </c>
      <c r="G230" s="193" t="s">
        <v>356</v>
      </c>
      <c r="H230" s="194">
        <v>18.050999999999998</v>
      </c>
      <c r="I230" s="195"/>
      <c r="J230" s="196">
        <f>ROUND(I230*H230,2)</f>
        <v>0</v>
      </c>
      <c r="K230" s="197"/>
      <c r="L230" s="41"/>
      <c r="M230" s="198" t="s">
        <v>19</v>
      </c>
      <c r="N230" s="199" t="s">
        <v>45</v>
      </c>
      <c r="O230" s="66"/>
      <c r="P230" s="200">
        <f>O230*H230</f>
        <v>0</v>
      </c>
      <c r="Q230" s="200">
        <v>0</v>
      </c>
      <c r="R230" s="200">
        <f>Q230*H230</f>
        <v>0</v>
      </c>
      <c r="S230" s="200">
        <v>0</v>
      </c>
      <c r="T230" s="201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2" t="s">
        <v>150</v>
      </c>
      <c r="AT230" s="202" t="s">
        <v>146</v>
      </c>
      <c r="AU230" s="202" t="s">
        <v>84</v>
      </c>
      <c r="AY230" s="19" t="s">
        <v>143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19" t="s">
        <v>82</v>
      </c>
      <c r="BK230" s="203">
        <f>ROUND(I230*H230,2)</f>
        <v>0</v>
      </c>
      <c r="BL230" s="19" t="s">
        <v>150</v>
      </c>
      <c r="BM230" s="202" t="s">
        <v>381</v>
      </c>
    </row>
    <row r="231" spans="1:65" s="12" customFormat="1" ht="25.9" customHeight="1">
      <c r="B231" s="174"/>
      <c r="C231" s="175"/>
      <c r="D231" s="176" t="s">
        <v>73</v>
      </c>
      <c r="E231" s="177" t="s">
        <v>382</v>
      </c>
      <c r="F231" s="177" t="s">
        <v>383</v>
      </c>
      <c r="G231" s="175"/>
      <c r="H231" s="175"/>
      <c r="I231" s="178"/>
      <c r="J231" s="179">
        <f>BK231</f>
        <v>0</v>
      </c>
      <c r="K231" s="175"/>
      <c r="L231" s="180"/>
      <c r="M231" s="181"/>
      <c r="N231" s="182"/>
      <c r="O231" s="182"/>
      <c r="P231" s="183">
        <f>P232+P234+P248+P252+P262+P266+P308+P363+P372</f>
        <v>0</v>
      </c>
      <c r="Q231" s="182"/>
      <c r="R231" s="183">
        <f>R232+R234+R248+R252+R262+R266+R308+R363+R372</f>
        <v>2.2544946999999995</v>
      </c>
      <c r="S231" s="182"/>
      <c r="T231" s="184">
        <f>T232+T234+T248+T252+T262+T266+T308+T363+T372</f>
        <v>0.58542500000000008</v>
      </c>
      <c r="AR231" s="185" t="s">
        <v>84</v>
      </c>
      <c r="AT231" s="186" t="s">
        <v>73</v>
      </c>
      <c r="AU231" s="186" t="s">
        <v>74</v>
      </c>
      <c r="AY231" s="185" t="s">
        <v>143</v>
      </c>
      <c r="BK231" s="187">
        <f>BK232+BK234+BK248+BK252+BK262+BK266+BK308+BK363+BK372</f>
        <v>0</v>
      </c>
    </row>
    <row r="232" spans="1:65" s="12" customFormat="1" ht="22.9" customHeight="1">
      <c r="B232" s="174"/>
      <c r="C232" s="175"/>
      <c r="D232" s="176" t="s">
        <v>73</v>
      </c>
      <c r="E232" s="188" t="s">
        <v>384</v>
      </c>
      <c r="F232" s="188" t="s">
        <v>95</v>
      </c>
      <c r="G232" s="175"/>
      <c r="H232" s="175"/>
      <c r="I232" s="178"/>
      <c r="J232" s="189">
        <f>BK232</f>
        <v>0</v>
      </c>
      <c r="K232" s="175"/>
      <c r="L232" s="180"/>
      <c r="M232" s="181"/>
      <c r="N232" s="182"/>
      <c r="O232" s="182"/>
      <c r="P232" s="183">
        <f>P233</f>
        <v>0</v>
      </c>
      <c r="Q232" s="182"/>
      <c r="R232" s="183">
        <f>R233</f>
        <v>0</v>
      </c>
      <c r="S232" s="182"/>
      <c r="T232" s="184">
        <f>T233</f>
        <v>0</v>
      </c>
      <c r="AR232" s="185" t="s">
        <v>84</v>
      </c>
      <c r="AT232" s="186" t="s">
        <v>73</v>
      </c>
      <c r="AU232" s="186" t="s">
        <v>82</v>
      </c>
      <c r="AY232" s="185" t="s">
        <v>143</v>
      </c>
      <c r="BK232" s="187">
        <f>BK233</f>
        <v>0</v>
      </c>
    </row>
    <row r="233" spans="1:65" s="2" customFormat="1" ht="21.75" customHeight="1">
      <c r="A233" s="36"/>
      <c r="B233" s="37"/>
      <c r="C233" s="190" t="s">
        <v>385</v>
      </c>
      <c r="D233" s="190" t="s">
        <v>146</v>
      </c>
      <c r="E233" s="191" t="s">
        <v>386</v>
      </c>
      <c r="F233" s="192" t="s">
        <v>387</v>
      </c>
      <c r="G233" s="193" t="s">
        <v>258</v>
      </c>
      <c r="H233" s="194">
        <v>1</v>
      </c>
      <c r="I233" s="195"/>
      <c r="J233" s="196">
        <f>ROUND(I233*H233,2)</f>
        <v>0</v>
      </c>
      <c r="K233" s="197"/>
      <c r="L233" s="41"/>
      <c r="M233" s="198" t="s">
        <v>19</v>
      </c>
      <c r="N233" s="199" t="s">
        <v>45</v>
      </c>
      <c r="O233" s="66"/>
      <c r="P233" s="200">
        <f>O233*H233</f>
        <v>0</v>
      </c>
      <c r="Q233" s="200">
        <v>0</v>
      </c>
      <c r="R233" s="200">
        <f>Q233*H233</f>
        <v>0</v>
      </c>
      <c r="S233" s="200">
        <v>0</v>
      </c>
      <c r="T233" s="201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02" t="s">
        <v>228</v>
      </c>
      <c r="AT233" s="202" t="s">
        <v>146</v>
      </c>
      <c r="AU233" s="202" t="s">
        <v>84</v>
      </c>
      <c r="AY233" s="19" t="s">
        <v>143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19" t="s">
        <v>82</v>
      </c>
      <c r="BK233" s="203">
        <f>ROUND(I233*H233,2)</f>
        <v>0</v>
      </c>
      <c r="BL233" s="19" t="s">
        <v>228</v>
      </c>
      <c r="BM233" s="202" t="s">
        <v>388</v>
      </c>
    </row>
    <row r="234" spans="1:65" s="12" customFormat="1" ht="22.9" customHeight="1">
      <c r="B234" s="174"/>
      <c r="C234" s="175"/>
      <c r="D234" s="176" t="s">
        <v>73</v>
      </c>
      <c r="E234" s="188" t="s">
        <v>389</v>
      </c>
      <c r="F234" s="188" t="s">
        <v>390</v>
      </c>
      <c r="G234" s="175"/>
      <c r="H234" s="175"/>
      <c r="I234" s="178"/>
      <c r="J234" s="189">
        <f>BK234</f>
        <v>0</v>
      </c>
      <c r="K234" s="175"/>
      <c r="L234" s="180"/>
      <c r="M234" s="181"/>
      <c r="N234" s="182"/>
      <c r="O234" s="182"/>
      <c r="P234" s="183">
        <f>SUM(P235:P247)</f>
        <v>0</v>
      </c>
      <c r="Q234" s="182"/>
      <c r="R234" s="183">
        <f>SUM(R235:R247)</f>
        <v>0</v>
      </c>
      <c r="S234" s="182"/>
      <c r="T234" s="184">
        <f>SUM(T235:T247)</f>
        <v>0</v>
      </c>
      <c r="AR234" s="185" t="s">
        <v>84</v>
      </c>
      <c r="AT234" s="186" t="s">
        <v>73</v>
      </c>
      <c r="AU234" s="186" t="s">
        <v>82</v>
      </c>
      <c r="AY234" s="185" t="s">
        <v>143</v>
      </c>
      <c r="BK234" s="187">
        <f>SUM(BK235:BK247)</f>
        <v>0</v>
      </c>
    </row>
    <row r="235" spans="1:65" s="2" customFormat="1" ht="16.5" customHeight="1">
      <c r="A235" s="36"/>
      <c r="B235" s="37"/>
      <c r="C235" s="190" t="s">
        <v>391</v>
      </c>
      <c r="D235" s="190" t="s">
        <v>146</v>
      </c>
      <c r="E235" s="191" t="s">
        <v>392</v>
      </c>
      <c r="F235" s="192" t="s">
        <v>393</v>
      </c>
      <c r="G235" s="193" t="s">
        <v>149</v>
      </c>
      <c r="H235" s="194">
        <v>1</v>
      </c>
      <c r="I235" s="195"/>
      <c r="J235" s="196">
        <f>ROUND(I235*H235,2)</f>
        <v>0</v>
      </c>
      <c r="K235" s="197"/>
      <c r="L235" s="41"/>
      <c r="M235" s="198" t="s">
        <v>19</v>
      </c>
      <c r="N235" s="199" t="s">
        <v>45</v>
      </c>
      <c r="O235" s="66"/>
      <c r="P235" s="200">
        <f>O235*H235</f>
        <v>0</v>
      </c>
      <c r="Q235" s="200">
        <v>0</v>
      </c>
      <c r="R235" s="200">
        <f>Q235*H235</f>
        <v>0</v>
      </c>
      <c r="S235" s="200">
        <v>0</v>
      </c>
      <c r="T235" s="201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02" t="s">
        <v>228</v>
      </c>
      <c r="AT235" s="202" t="s">
        <v>146</v>
      </c>
      <c r="AU235" s="202" t="s">
        <v>84</v>
      </c>
      <c r="AY235" s="19" t="s">
        <v>143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19" t="s">
        <v>82</v>
      </c>
      <c r="BK235" s="203">
        <f>ROUND(I235*H235,2)</f>
        <v>0</v>
      </c>
      <c r="BL235" s="19" t="s">
        <v>228</v>
      </c>
      <c r="BM235" s="202" t="s">
        <v>394</v>
      </c>
    </row>
    <row r="236" spans="1:65" s="2" customFormat="1" ht="16.5" customHeight="1">
      <c r="A236" s="36"/>
      <c r="B236" s="37"/>
      <c r="C236" s="251" t="s">
        <v>395</v>
      </c>
      <c r="D236" s="251" t="s">
        <v>250</v>
      </c>
      <c r="E236" s="252" t="s">
        <v>396</v>
      </c>
      <c r="F236" s="253" t="s">
        <v>397</v>
      </c>
      <c r="G236" s="254" t="s">
        <v>149</v>
      </c>
      <c r="H236" s="255">
        <v>1</v>
      </c>
      <c r="I236" s="256"/>
      <c r="J236" s="257">
        <f>ROUND(I236*H236,2)</f>
        <v>0</v>
      </c>
      <c r="K236" s="258"/>
      <c r="L236" s="259"/>
      <c r="M236" s="260" t="s">
        <v>19</v>
      </c>
      <c r="N236" s="261" t="s">
        <v>45</v>
      </c>
      <c r="O236" s="66"/>
      <c r="P236" s="200">
        <f>O236*H236</f>
        <v>0</v>
      </c>
      <c r="Q236" s="200">
        <v>0</v>
      </c>
      <c r="R236" s="200">
        <f>Q236*H236</f>
        <v>0</v>
      </c>
      <c r="S236" s="200">
        <v>0</v>
      </c>
      <c r="T236" s="201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02" t="s">
        <v>299</v>
      </c>
      <c r="AT236" s="202" t="s">
        <v>250</v>
      </c>
      <c r="AU236" s="202" t="s">
        <v>84</v>
      </c>
      <c r="AY236" s="19" t="s">
        <v>143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9" t="s">
        <v>82</v>
      </c>
      <c r="BK236" s="203">
        <f>ROUND(I236*H236,2)</f>
        <v>0</v>
      </c>
      <c r="BL236" s="19" t="s">
        <v>228</v>
      </c>
      <c r="BM236" s="202" t="s">
        <v>398</v>
      </c>
    </row>
    <row r="237" spans="1:65" s="2" customFormat="1" ht="21.75" customHeight="1">
      <c r="A237" s="36"/>
      <c r="B237" s="37"/>
      <c r="C237" s="190" t="s">
        <v>399</v>
      </c>
      <c r="D237" s="190" t="s">
        <v>146</v>
      </c>
      <c r="E237" s="191" t="s">
        <v>400</v>
      </c>
      <c r="F237" s="192" t="s">
        <v>401</v>
      </c>
      <c r="G237" s="193" t="s">
        <v>149</v>
      </c>
      <c r="H237" s="194">
        <v>4</v>
      </c>
      <c r="I237" s="195"/>
      <c r="J237" s="196">
        <f>ROUND(I237*H237,2)</f>
        <v>0</v>
      </c>
      <c r="K237" s="197"/>
      <c r="L237" s="41"/>
      <c r="M237" s="198" t="s">
        <v>19</v>
      </c>
      <c r="N237" s="199" t="s">
        <v>45</v>
      </c>
      <c r="O237" s="66"/>
      <c r="P237" s="200">
        <f>O237*H237</f>
        <v>0</v>
      </c>
      <c r="Q237" s="200">
        <v>0</v>
      </c>
      <c r="R237" s="200">
        <f>Q237*H237</f>
        <v>0</v>
      </c>
      <c r="S237" s="200">
        <v>0</v>
      </c>
      <c r="T237" s="201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2" t="s">
        <v>228</v>
      </c>
      <c r="AT237" s="202" t="s">
        <v>146</v>
      </c>
      <c r="AU237" s="202" t="s">
        <v>84</v>
      </c>
      <c r="AY237" s="19" t="s">
        <v>143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9" t="s">
        <v>82</v>
      </c>
      <c r="BK237" s="203">
        <f>ROUND(I237*H237,2)</f>
        <v>0</v>
      </c>
      <c r="BL237" s="19" t="s">
        <v>228</v>
      </c>
      <c r="BM237" s="202" t="s">
        <v>402</v>
      </c>
    </row>
    <row r="238" spans="1:65" s="2" customFormat="1" ht="21.75" customHeight="1">
      <c r="A238" s="36"/>
      <c r="B238" s="37"/>
      <c r="C238" s="251" t="s">
        <v>403</v>
      </c>
      <c r="D238" s="251" t="s">
        <v>250</v>
      </c>
      <c r="E238" s="252" t="s">
        <v>404</v>
      </c>
      <c r="F238" s="253" t="s">
        <v>405</v>
      </c>
      <c r="G238" s="254" t="s">
        <v>149</v>
      </c>
      <c r="H238" s="255">
        <v>4</v>
      </c>
      <c r="I238" s="256"/>
      <c r="J238" s="257">
        <f>ROUND(I238*H238,2)</f>
        <v>0</v>
      </c>
      <c r="K238" s="258"/>
      <c r="L238" s="259"/>
      <c r="M238" s="260" t="s">
        <v>19</v>
      </c>
      <c r="N238" s="261" t="s">
        <v>45</v>
      </c>
      <c r="O238" s="66"/>
      <c r="P238" s="200">
        <f>O238*H238</f>
        <v>0</v>
      </c>
      <c r="Q238" s="200">
        <v>0</v>
      </c>
      <c r="R238" s="200">
        <f>Q238*H238</f>
        <v>0</v>
      </c>
      <c r="S238" s="200">
        <v>0</v>
      </c>
      <c r="T238" s="201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2" t="s">
        <v>299</v>
      </c>
      <c r="AT238" s="202" t="s">
        <v>250</v>
      </c>
      <c r="AU238" s="202" t="s">
        <v>84</v>
      </c>
      <c r="AY238" s="19" t="s">
        <v>143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9" t="s">
        <v>82</v>
      </c>
      <c r="BK238" s="203">
        <f>ROUND(I238*H238,2)</f>
        <v>0</v>
      </c>
      <c r="BL238" s="19" t="s">
        <v>228</v>
      </c>
      <c r="BM238" s="202" t="s">
        <v>406</v>
      </c>
    </row>
    <row r="239" spans="1:65" s="2" customFormat="1" ht="16.5" customHeight="1">
      <c r="A239" s="36"/>
      <c r="B239" s="37"/>
      <c r="C239" s="190" t="s">
        <v>407</v>
      </c>
      <c r="D239" s="190" t="s">
        <v>146</v>
      </c>
      <c r="E239" s="191" t="s">
        <v>408</v>
      </c>
      <c r="F239" s="192" t="s">
        <v>409</v>
      </c>
      <c r="G239" s="193" t="s">
        <v>186</v>
      </c>
      <c r="H239" s="194">
        <v>150</v>
      </c>
      <c r="I239" s="195"/>
      <c r="J239" s="196">
        <f>ROUND(I239*H239,2)</f>
        <v>0</v>
      </c>
      <c r="K239" s="197"/>
      <c r="L239" s="41"/>
      <c r="M239" s="198" t="s">
        <v>19</v>
      </c>
      <c r="N239" s="199" t="s">
        <v>45</v>
      </c>
      <c r="O239" s="66"/>
      <c r="P239" s="200">
        <f>O239*H239</f>
        <v>0</v>
      </c>
      <c r="Q239" s="200">
        <v>0</v>
      </c>
      <c r="R239" s="200">
        <f>Q239*H239</f>
        <v>0</v>
      </c>
      <c r="S239" s="200">
        <v>0</v>
      </c>
      <c r="T239" s="201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02" t="s">
        <v>228</v>
      </c>
      <c r="AT239" s="202" t="s">
        <v>146</v>
      </c>
      <c r="AU239" s="202" t="s">
        <v>84</v>
      </c>
      <c r="AY239" s="19" t="s">
        <v>143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19" t="s">
        <v>82</v>
      </c>
      <c r="BK239" s="203">
        <f>ROUND(I239*H239,2)</f>
        <v>0</v>
      </c>
      <c r="BL239" s="19" t="s">
        <v>228</v>
      </c>
      <c r="BM239" s="202" t="s">
        <v>410</v>
      </c>
    </row>
    <row r="240" spans="1:65" s="2" customFormat="1" ht="87.75">
      <c r="A240" s="36"/>
      <c r="B240" s="37"/>
      <c r="C240" s="38"/>
      <c r="D240" s="204" t="s">
        <v>152</v>
      </c>
      <c r="E240" s="38"/>
      <c r="F240" s="205" t="s">
        <v>411</v>
      </c>
      <c r="G240" s="38"/>
      <c r="H240" s="38"/>
      <c r="I240" s="110"/>
      <c r="J240" s="38"/>
      <c r="K240" s="38"/>
      <c r="L240" s="41"/>
      <c r="M240" s="206"/>
      <c r="N240" s="207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152</v>
      </c>
      <c r="AU240" s="19" t="s">
        <v>84</v>
      </c>
    </row>
    <row r="241" spans="1:65" s="2" customFormat="1" ht="16.5" customHeight="1">
      <c r="A241" s="36"/>
      <c r="B241" s="37"/>
      <c r="C241" s="251" t="s">
        <v>412</v>
      </c>
      <c r="D241" s="251" t="s">
        <v>250</v>
      </c>
      <c r="E241" s="252" t="s">
        <v>413</v>
      </c>
      <c r="F241" s="253" t="s">
        <v>414</v>
      </c>
      <c r="G241" s="254" t="s">
        <v>186</v>
      </c>
      <c r="H241" s="255">
        <v>165</v>
      </c>
      <c r="I241" s="256"/>
      <c r="J241" s="257">
        <f>ROUND(I241*H241,2)</f>
        <v>0</v>
      </c>
      <c r="K241" s="258"/>
      <c r="L241" s="259"/>
      <c r="M241" s="260" t="s">
        <v>19</v>
      </c>
      <c r="N241" s="261" t="s">
        <v>45</v>
      </c>
      <c r="O241" s="66"/>
      <c r="P241" s="200">
        <f>O241*H241</f>
        <v>0</v>
      </c>
      <c r="Q241" s="200">
        <v>0</v>
      </c>
      <c r="R241" s="200">
        <f>Q241*H241</f>
        <v>0</v>
      </c>
      <c r="S241" s="200">
        <v>0</v>
      </c>
      <c r="T241" s="201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2" t="s">
        <v>299</v>
      </c>
      <c r="AT241" s="202" t="s">
        <v>250</v>
      </c>
      <c r="AU241" s="202" t="s">
        <v>84</v>
      </c>
      <c r="AY241" s="19" t="s">
        <v>143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19" t="s">
        <v>82</v>
      </c>
      <c r="BK241" s="203">
        <f>ROUND(I241*H241,2)</f>
        <v>0</v>
      </c>
      <c r="BL241" s="19" t="s">
        <v>228</v>
      </c>
      <c r="BM241" s="202" t="s">
        <v>415</v>
      </c>
    </row>
    <row r="242" spans="1:65" s="13" customFormat="1" ht="11.25">
      <c r="B242" s="208"/>
      <c r="C242" s="209"/>
      <c r="D242" s="204" t="s">
        <v>181</v>
      </c>
      <c r="E242" s="210" t="s">
        <v>19</v>
      </c>
      <c r="F242" s="211" t="s">
        <v>416</v>
      </c>
      <c r="G242" s="209"/>
      <c r="H242" s="212">
        <v>165</v>
      </c>
      <c r="I242" s="213"/>
      <c r="J242" s="209"/>
      <c r="K242" s="209"/>
      <c r="L242" s="214"/>
      <c r="M242" s="215"/>
      <c r="N242" s="216"/>
      <c r="O242" s="216"/>
      <c r="P242" s="216"/>
      <c r="Q242" s="216"/>
      <c r="R242" s="216"/>
      <c r="S242" s="216"/>
      <c r="T242" s="217"/>
      <c r="AT242" s="218" t="s">
        <v>181</v>
      </c>
      <c r="AU242" s="218" t="s">
        <v>84</v>
      </c>
      <c r="AV242" s="13" t="s">
        <v>84</v>
      </c>
      <c r="AW242" s="13" t="s">
        <v>35</v>
      </c>
      <c r="AX242" s="13" t="s">
        <v>74</v>
      </c>
      <c r="AY242" s="218" t="s">
        <v>143</v>
      </c>
    </row>
    <row r="243" spans="1:65" s="14" customFormat="1" ht="11.25">
      <c r="B243" s="219"/>
      <c r="C243" s="220"/>
      <c r="D243" s="204" t="s">
        <v>181</v>
      </c>
      <c r="E243" s="221" t="s">
        <v>19</v>
      </c>
      <c r="F243" s="222" t="s">
        <v>189</v>
      </c>
      <c r="G243" s="220"/>
      <c r="H243" s="223">
        <v>165</v>
      </c>
      <c r="I243" s="224"/>
      <c r="J243" s="220"/>
      <c r="K243" s="220"/>
      <c r="L243" s="225"/>
      <c r="M243" s="226"/>
      <c r="N243" s="227"/>
      <c r="O243" s="227"/>
      <c r="P243" s="227"/>
      <c r="Q243" s="227"/>
      <c r="R243" s="227"/>
      <c r="S243" s="227"/>
      <c r="T243" s="228"/>
      <c r="AT243" s="229" t="s">
        <v>181</v>
      </c>
      <c r="AU243" s="229" t="s">
        <v>84</v>
      </c>
      <c r="AV243" s="14" t="s">
        <v>150</v>
      </c>
      <c r="AW243" s="14" t="s">
        <v>35</v>
      </c>
      <c r="AX243" s="14" t="s">
        <v>82</v>
      </c>
      <c r="AY243" s="229" t="s">
        <v>143</v>
      </c>
    </row>
    <row r="244" spans="1:65" s="2" customFormat="1" ht="16.5" customHeight="1">
      <c r="A244" s="36"/>
      <c r="B244" s="37"/>
      <c r="C244" s="190" t="s">
        <v>417</v>
      </c>
      <c r="D244" s="190" t="s">
        <v>146</v>
      </c>
      <c r="E244" s="191" t="s">
        <v>418</v>
      </c>
      <c r="F244" s="192" t="s">
        <v>419</v>
      </c>
      <c r="G244" s="193" t="s">
        <v>186</v>
      </c>
      <c r="H244" s="194">
        <v>400</v>
      </c>
      <c r="I244" s="195"/>
      <c r="J244" s="196">
        <f>ROUND(I244*H244,2)</f>
        <v>0</v>
      </c>
      <c r="K244" s="197"/>
      <c r="L244" s="41"/>
      <c r="M244" s="198" t="s">
        <v>19</v>
      </c>
      <c r="N244" s="199" t="s">
        <v>45</v>
      </c>
      <c r="O244" s="66"/>
      <c r="P244" s="200">
        <f>O244*H244</f>
        <v>0</v>
      </c>
      <c r="Q244" s="200">
        <v>0</v>
      </c>
      <c r="R244" s="200">
        <f>Q244*H244</f>
        <v>0</v>
      </c>
      <c r="S244" s="200">
        <v>0</v>
      </c>
      <c r="T244" s="201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2" t="s">
        <v>228</v>
      </c>
      <c r="AT244" s="202" t="s">
        <v>146</v>
      </c>
      <c r="AU244" s="202" t="s">
        <v>84</v>
      </c>
      <c r="AY244" s="19" t="s">
        <v>143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19" t="s">
        <v>82</v>
      </c>
      <c r="BK244" s="203">
        <f>ROUND(I244*H244,2)</f>
        <v>0</v>
      </c>
      <c r="BL244" s="19" t="s">
        <v>228</v>
      </c>
      <c r="BM244" s="202" t="s">
        <v>420</v>
      </c>
    </row>
    <row r="245" spans="1:65" s="2" customFormat="1" ht="21.75" customHeight="1">
      <c r="A245" s="36"/>
      <c r="B245" s="37"/>
      <c r="C245" s="251" t="s">
        <v>421</v>
      </c>
      <c r="D245" s="251" t="s">
        <v>250</v>
      </c>
      <c r="E245" s="252" t="s">
        <v>422</v>
      </c>
      <c r="F245" s="253" t="s">
        <v>423</v>
      </c>
      <c r="G245" s="254" t="s">
        <v>186</v>
      </c>
      <c r="H245" s="255">
        <v>440</v>
      </c>
      <c r="I245" s="256"/>
      <c r="J245" s="257">
        <f>ROUND(I245*H245,2)</f>
        <v>0</v>
      </c>
      <c r="K245" s="258"/>
      <c r="L245" s="259"/>
      <c r="M245" s="260" t="s">
        <v>19</v>
      </c>
      <c r="N245" s="261" t="s">
        <v>45</v>
      </c>
      <c r="O245" s="66"/>
      <c r="P245" s="200">
        <f>O245*H245</f>
        <v>0</v>
      </c>
      <c r="Q245" s="200">
        <v>0</v>
      </c>
      <c r="R245" s="200">
        <f>Q245*H245</f>
        <v>0</v>
      </c>
      <c r="S245" s="200">
        <v>0</v>
      </c>
      <c r="T245" s="201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02" t="s">
        <v>299</v>
      </c>
      <c r="AT245" s="202" t="s">
        <v>250</v>
      </c>
      <c r="AU245" s="202" t="s">
        <v>84</v>
      </c>
      <c r="AY245" s="19" t="s">
        <v>143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19" t="s">
        <v>82</v>
      </c>
      <c r="BK245" s="203">
        <f>ROUND(I245*H245,2)</f>
        <v>0</v>
      </c>
      <c r="BL245" s="19" t="s">
        <v>228</v>
      </c>
      <c r="BM245" s="202" t="s">
        <v>424</v>
      </c>
    </row>
    <row r="246" spans="1:65" s="13" customFormat="1" ht="11.25">
      <c r="B246" s="208"/>
      <c r="C246" s="209"/>
      <c r="D246" s="204" t="s">
        <v>181</v>
      </c>
      <c r="E246" s="210" t="s">
        <v>19</v>
      </c>
      <c r="F246" s="211" t="s">
        <v>425</v>
      </c>
      <c r="G246" s="209"/>
      <c r="H246" s="212">
        <v>440</v>
      </c>
      <c r="I246" s="213"/>
      <c r="J246" s="209"/>
      <c r="K246" s="209"/>
      <c r="L246" s="214"/>
      <c r="M246" s="215"/>
      <c r="N246" s="216"/>
      <c r="O246" s="216"/>
      <c r="P246" s="216"/>
      <c r="Q246" s="216"/>
      <c r="R246" s="216"/>
      <c r="S246" s="216"/>
      <c r="T246" s="217"/>
      <c r="AT246" s="218" t="s">
        <v>181</v>
      </c>
      <c r="AU246" s="218" t="s">
        <v>84</v>
      </c>
      <c r="AV246" s="13" t="s">
        <v>84</v>
      </c>
      <c r="AW246" s="13" t="s">
        <v>35</v>
      </c>
      <c r="AX246" s="13" t="s">
        <v>74</v>
      </c>
      <c r="AY246" s="218" t="s">
        <v>143</v>
      </c>
    </row>
    <row r="247" spans="1:65" s="14" customFormat="1" ht="11.25">
      <c r="B247" s="219"/>
      <c r="C247" s="220"/>
      <c r="D247" s="204" t="s">
        <v>181</v>
      </c>
      <c r="E247" s="221" t="s">
        <v>19</v>
      </c>
      <c r="F247" s="222" t="s">
        <v>189</v>
      </c>
      <c r="G247" s="220"/>
      <c r="H247" s="223">
        <v>440</v>
      </c>
      <c r="I247" s="224"/>
      <c r="J247" s="220"/>
      <c r="K247" s="220"/>
      <c r="L247" s="225"/>
      <c r="M247" s="226"/>
      <c r="N247" s="227"/>
      <c r="O247" s="227"/>
      <c r="P247" s="227"/>
      <c r="Q247" s="227"/>
      <c r="R247" s="227"/>
      <c r="S247" s="227"/>
      <c r="T247" s="228"/>
      <c r="AT247" s="229" t="s">
        <v>181</v>
      </c>
      <c r="AU247" s="229" t="s">
        <v>84</v>
      </c>
      <c r="AV247" s="14" t="s">
        <v>150</v>
      </c>
      <c r="AW247" s="14" t="s">
        <v>35</v>
      </c>
      <c r="AX247" s="14" t="s">
        <v>82</v>
      </c>
      <c r="AY247" s="229" t="s">
        <v>143</v>
      </c>
    </row>
    <row r="248" spans="1:65" s="12" customFormat="1" ht="22.9" customHeight="1">
      <c r="B248" s="174"/>
      <c r="C248" s="175"/>
      <c r="D248" s="176" t="s">
        <v>73</v>
      </c>
      <c r="E248" s="188" t="s">
        <v>426</v>
      </c>
      <c r="F248" s="188" t="s">
        <v>427</v>
      </c>
      <c r="G248" s="175"/>
      <c r="H248" s="175"/>
      <c r="I248" s="178"/>
      <c r="J248" s="189">
        <f>BK248</f>
        <v>0</v>
      </c>
      <c r="K248" s="175"/>
      <c r="L248" s="180"/>
      <c r="M248" s="181"/>
      <c r="N248" s="182"/>
      <c r="O248" s="182"/>
      <c r="P248" s="183">
        <f>SUM(P249:P251)</f>
        <v>0</v>
      </c>
      <c r="Q248" s="182"/>
      <c r="R248" s="183">
        <f>SUM(R249:R251)</f>
        <v>0</v>
      </c>
      <c r="S248" s="182"/>
      <c r="T248" s="184">
        <f>SUM(T249:T251)</f>
        <v>0</v>
      </c>
      <c r="AR248" s="185" t="s">
        <v>84</v>
      </c>
      <c r="AT248" s="186" t="s">
        <v>73</v>
      </c>
      <c r="AU248" s="186" t="s">
        <v>82</v>
      </c>
      <c r="AY248" s="185" t="s">
        <v>143</v>
      </c>
      <c r="BK248" s="187">
        <f>SUM(BK249:BK251)</f>
        <v>0</v>
      </c>
    </row>
    <row r="249" spans="1:65" s="2" customFormat="1" ht="21.75" customHeight="1">
      <c r="A249" s="36"/>
      <c r="B249" s="37"/>
      <c r="C249" s="190" t="s">
        <v>428</v>
      </c>
      <c r="D249" s="190" t="s">
        <v>146</v>
      </c>
      <c r="E249" s="191" t="s">
        <v>429</v>
      </c>
      <c r="F249" s="192" t="s">
        <v>430</v>
      </c>
      <c r="G249" s="193" t="s">
        <v>149</v>
      </c>
      <c r="H249" s="194">
        <v>1</v>
      </c>
      <c r="I249" s="195"/>
      <c r="J249" s="196">
        <f>ROUND(I249*H249,2)</f>
        <v>0</v>
      </c>
      <c r="K249" s="197"/>
      <c r="L249" s="41"/>
      <c r="M249" s="198" t="s">
        <v>19</v>
      </c>
      <c r="N249" s="199" t="s">
        <v>45</v>
      </c>
      <c r="O249" s="66"/>
      <c r="P249" s="200">
        <f>O249*H249</f>
        <v>0</v>
      </c>
      <c r="Q249" s="200">
        <v>0</v>
      </c>
      <c r="R249" s="200">
        <f>Q249*H249</f>
        <v>0</v>
      </c>
      <c r="S249" s="200">
        <v>0</v>
      </c>
      <c r="T249" s="201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02" t="s">
        <v>228</v>
      </c>
      <c r="AT249" s="202" t="s">
        <v>146</v>
      </c>
      <c r="AU249" s="202" t="s">
        <v>84</v>
      </c>
      <c r="AY249" s="19" t="s">
        <v>143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19" t="s">
        <v>82</v>
      </c>
      <c r="BK249" s="203">
        <f>ROUND(I249*H249,2)</f>
        <v>0</v>
      </c>
      <c r="BL249" s="19" t="s">
        <v>228</v>
      </c>
      <c r="BM249" s="202" t="s">
        <v>431</v>
      </c>
    </row>
    <row r="250" spans="1:65" s="2" customFormat="1" ht="21.75" customHeight="1">
      <c r="A250" s="36"/>
      <c r="B250" s="37"/>
      <c r="C250" s="190" t="s">
        <v>432</v>
      </c>
      <c r="D250" s="190" t="s">
        <v>146</v>
      </c>
      <c r="E250" s="191" t="s">
        <v>433</v>
      </c>
      <c r="F250" s="192" t="s">
        <v>434</v>
      </c>
      <c r="G250" s="193" t="s">
        <v>149</v>
      </c>
      <c r="H250" s="194">
        <v>1</v>
      </c>
      <c r="I250" s="195"/>
      <c r="J250" s="196">
        <f>ROUND(I250*H250,2)</f>
        <v>0</v>
      </c>
      <c r="K250" s="197"/>
      <c r="L250" s="41"/>
      <c r="M250" s="198" t="s">
        <v>19</v>
      </c>
      <c r="N250" s="199" t="s">
        <v>45</v>
      </c>
      <c r="O250" s="66"/>
      <c r="P250" s="200">
        <f>O250*H250</f>
        <v>0</v>
      </c>
      <c r="Q250" s="200">
        <v>0</v>
      </c>
      <c r="R250" s="200">
        <f>Q250*H250</f>
        <v>0</v>
      </c>
      <c r="S250" s="200">
        <v>0</v>
      </c>
      <c r="T250" s="201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02" t="s">
        <v>228</v>
      </c>
      <c r="AT250" s="202" t="s">
        <v>146</v>
      </c>
      <c r="AU250" s="202" t="s">
        <v>84</v>
      </c>
      <c r="AY250" s="19" t="s">
        <v>143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19" t="s">
        <v>82</v>
      </c>
      <c r="BK250" s="203">
        <f>ROUND(I250*H250,2)</f>
        <v>0</v>
      </c>
      <c r="BL250" s="19" t="s">
        <v>228</v>
      </c>
      <c r="BM250" s="202" t="s">
        <v>435</v>
      </c>
    </row>
    <row r="251" spans="1:65" s="2" customFormat="1" ht="58.5">
      <c r="A251" s="36"/>
      <c r="B251" s="37"/>
      <c r="C251" s="38"/>
      <c r="D251" s="204" t="s">
        <v>152</v>
      </c>
      <c r="E251" s="38"/>
      <c r="F251" s="205" t="s">
        <v>436</v>
      </c>
      <c r="G251" s="38"/>
      <c r="H251" s="38"/>
      <c r="I251" s="110"/>
      <c r="J251" s="38"/>
      <c r="K251" s="38"/>
      <c r="L251" s="41"/>
      <c r="M251" s="206"/>
      <c r="N251" s="207"/>
      <c r="O251" s="66"/>
      <c r="P251" s="66"/>
      <c r="Q251" s="66"/>
      <c r="R251" s="66"/>
      <c r="S251" s="66"/>
      <c r="T251" s="67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9" t="s">
        <v>152</v>
      </c>
      <c r="AU251" s="19" t="s">
        <v>84</v>
      </c>
    </row>
    <row r="252" spans="1:65" s="12" customFormat="1" ht="22.9" customHeight="1">
      <c r="B252" s="174"/>
      <c r="C252" s="175"/>
      <c r="D252" s="176" t="s">
        <v>73</v>
      </c>
      <c r="E252" s="188" t="s">
        <v>437</v>
      </c>
      <c r="F252" s="188" t="s">
        <v>438</v>
      </c>
      <c r="G252" s="175"/>
      <c r="H252" s="175"/>
      <c r="I252" s="178"/>
      <c r="J252" s="189">
        <f>BK252</f>
        <v>0</v>
      </c>
      <c r="K252" s="175"/>
      <c r="L252" s="180"/>
      <c r="M252" s="181"/>
      <c r="N252" s="182"/>
      <c r="O252" s="182"/>
      <c r="P252" s="183">
        <f>SUM(P253:P261)</f>
        <v>0</v>
      </c>
      <c r="Q252" s="182"/>
      <c r="R252" s="183">
        <f>SUM(R253:R261)</f>
        <v>5.2080000000000001E-2</v>
      </c>
      <c r="S252" s="182"/>
      <c r="T252" s="184">
        <f>SUM(T253:T261)</f>
        <v>0</v>
      </c>
      <c r="AR252" s="185" t="s">
        <v>84</v>
      </c>
      <c r="AT252" s="186" t="s">
        <v>73</v>
      </c>
      <c r="AU252" s="186" t="s">
        <v>82</v>
      </c>
      <c r="AY252" s="185" t="s">
        <v>143</v>
      </c>
      <c r="BK252" s="187">
        <f>SUM(BK253:BK261)</f>
        <v>0</v>
      </c>
    </row>
    <row r="253" spans="1:65" s="2" customFormat="1" ht="16.5" customHeight="1">
      <c r="A253" s="36"/>
      <c r="B253" s="37"/>
      <c r="C253" s="190" t="s">
        <v>439</v>
      </c>
      <c r="D253" s="190" t="s">
        <v>146</v>
      </c>
      <c r="E253" s="191" t="s">
        <v>440</v>
      </c>
      <c r="F253" s="192" t="s">
        <v>441</v>
      </c>
      <c r="G253" s="193" t="s">
        <v>186</v>
      </c>
      <c r="H253" s="194">
        <v>16</v>
      </c>
      <c r="I253" s="195"/>
      <c r="J253" s="196">
        <f>ROUND(I253*H253,2)</f>
        <v>0</v>
      </c>
      <c r="K253" s="197"/>
      <c r="L253" s="41"/>
      <c r="M253" s="198" t="s">
        <v>19</v>
      </c>
      <c r="N253" s="199" t="s">
        <v>45</v>
      </c>
      <c r="O253" s="66"/>
      <c r="P253" s="200">
        <f>O253*H253</f>
        <v>0</v>
      </c>
      <c r="Q253" s="200">
        <v>0</v>
      </c>
      <c r="R253" s="200">
        <f>Q253*H253</f>
        <v>0</v>
      </c>
      <c r="S253" s="200">
        <v>0</v>
      </c>
      <c r="T253" s="201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02" t="s">
        <v>228</v>
      </c>
      <c r="AT253" s="202" t="s">
        <v>146</v>
      </c>
      <c r="AU253" s="202" t="s">
        <v>84</v>
      </c>
      <c r="AY253" s="19" t="s">
        <v>143</v>
      </c>
      <c r="BE253" s="203">
        <f>IF(N253="základní",J253,0)</f>
        <v>0</v>
      </c>
      <c r="BF253" s="203">
        <f>IF(N253="snížená",J253,0)</f>
        <v>0</v>
      </c>
      <c r="BG253" s="203">
        <f>IF(N253="zákl. přenesená",J253,0)</f>
        <v>0</v>
      </c>
      <c r="BH253" s="203">
        <f>IF(N253="sníž. přenesená",J253,0)</f>
        <v>0</v>
      </c>
      <c r="BI253" s="203">
        <f>IF(N253="nulová",J253,0)</f>
        <v>0</v>
      </c>
      <c r="BJ253" s="19" t="s">
        <v>82</v>
      </c>
      <c r="BK253" s="203">
        <f>ROUND(I253*H253,2)</f>
        <v>0</v>
      </c>
      <c r="BL253" s="19" t="s">
        <v>228</v>
      </c>
      <c r="BM253" s="202" t="s">
        <v>442</v>
      </c>
    </row>
    <row r="254" spans="1:65" s="2" customFormat="1" ht="29.25">
      <c r="A254" s="36"/>
      <c r="B254" s="37"/>
      <c r="C254" s="38"/>
      <c r="D254" s="204" t="s">
        <v>152</v>
      </c>
      <c r="E254" s="38"/>
      <c r="F254" s="205" t="s">
        <v>443</v>
      </c>
      <c r="G254" s="38"/>
      <c r="H254" s="38"/>
      <c r="I254" s="110"/>
      <c r="J254" s="38"/>
      <c r="K254" s="38"/>
      <c r="L254" s="41"/>
      <c r="M254" s="206"/>
      <c r="N254" s="207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152</v>
      </c>
      <c r="AU254" s="19" t="s">
        <v>84</v>
      </c>
    </row>
    <row r="255" spans="1:65" s="13" customFormat="1" ht="11.25">
      <c r="B255" s="208"/>
      <c r="C255" s="209"/>
      <c r="D255" s="204" t="s">
        <v>181</v>
      </c>
      <c r="E255" s="210" t="s">
        <v>19</v>
      </c>
      <c r="F255" s="211" t="s">
        <v>444</v>
      </c>
      <c r="G255" s="209"/>
      <c r="H255" s="212">
        <v>16</v>
      </c>
      <c r="I255" s="213"/>
      <c r="J255" s="209"/>
      <c r="K255" s="209"/>
      <c r="L255" s="214"/>
      <c r="M255" s="215"/>
      <c r="N255" s="216"/>
      <c r="O255" s="216"/>
      <c r="P255" s="216"/>
      <c r="Q255" s="216"/>
      <c r="R255" s="216"/>
      <c r="S255" s="216"/>
      <c r="T255" s="217"/>
      <c r="AT255" s="218" t="s">
        <v>181</v>
      </c>
      <c r="AU255" s="218" t="s">
        <v>84</v>
      </c>
      <c r="AV255" s="13" t="s">
        <v>84</v>
      </c>
      <c r="AW255" s="13" t="s">
        <v>35</v>
      </c>
      <c r="AX255" s="13" t="s">
        <v>82</v>
      </c>
      <c r="AY255" s="218" t="s">
        <v>143</v>
      </c>
    </row>
    <row r="256" spans="1:65" s="2" customFormat="1" ht="16.5" customHeight="1">
      <c r="A256" s="36"/>
      <c r="B256" s="37"/>
      <c r="C256" s="190" t="s">
        <v>445</v>
      </c>
      <c r="D256" s="190" t="s">
        <v>146</v>
      </c>
      <c r="E256" s="191" t="s">
        <v>446</v>
      </c>
      <c r="F256" s="192" t="s">
        <v>447</v>
      </c>
      <c r="G256" s="193" t="s">
        <v>186</v>
      </c>
      <c r="H256" s="194">
        <v>24</v>
      </c>
      <c r="I256" s="195"/>
      <c r="J256" s="196">
        <f>ROUND(I256*H256,2)</f>
        <v>0</v>
      </c>
      <c r="K256" s="197"/>
      <c r="L256" s="41"/>
      <c r="M256" s="198" t="s">
        <v>19</v>
      </c>
      <c r="N256" s="199" t="s">
        <v>45</v>
      </c>
      <c r="O256" s="66"/>
      <c r="P256" s="200">
        <f>O256*H256</f>
        <v>0</v>
      </c>
      <c r="Q256" s="200">
        <v>0</v>
      </c>
      <c r="R256" s="200">
        <f>Q256*H256</f>
        <v>0</v>
      </c>
      <c r="S256" s="200">
        <v>0</v>
      </c>
      <c r="T256" s="201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02" t="s">
        <v>228</v>
      </c>
      <c r="AT256" s="202" t="s">
        <v>146</v>
      </c>
      <c r="AU256" s="202" t="s">
        <v>84</v>
      </c>
      <c r="AY256" s="19" t="s">
        <v>143</v>
      </c>
      <c r="BE256" s="203">
        <f>IF(N256="základní",J256,0)</f>
        <v>0</v>
      </c>
      <c r="BF256" s="203">
        <f>IF(N256="snížená",J256,0)</f>
        <v>0</v>
      </c>
      <c r="BG256" s="203">
        <f>IF(N256="zákl. přenesená",J256,0)</f>
        <v>0</v>
      </c>
      <c r="BH256" s="203">
        <f>IF(N256="sníž. přenesená",J256,0)</f>
        <v>0</v>
      </c>
      <c r="BI256" s="203">
        <f>IF(N256="nulová",J256,0)</f>
        <v>0</v>
      </c>
      <c r="BJ256" s="19" t="s">
        <v>82</v>
      </c>
      <c r="BK256" s="203">
        <f>ROUND(I256*H256,2)</f>
        <v>0</v>
      </c>
      <c r="BL256" s="19" t="s">
        <v>228</v>
      </c>
      <c r="BM256" s="202" t="s">
        <v>448</v>
      </c>
    </row>
    <row r="257" spans="1:65" s="13" customFormat="1" ht="11.25">
      <c r="B257" s="208"/>
      <c r="C257" s="209"/>
      <c r="D257" s="204" t="s">
        <v>181</v>
      </c>
      <c r="E257" s="210" t="s">
        <v>19</v>
      </c>
      <c r="F257" s="211" t="s">
        <v>449</v>
      </c>
      <c r="G257" s="209"/>
      <c r="H257" s="212">
        <v>24</v>
      </c>
      <c r="I257" s="213"/>
      <c r="J257" s="209"/>
      <c r="K257" s="209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181</v>
      </c>
      <c r="AU257" s="218" t="s">
        <v>84</v>
      </c>
      <c r="AV257" s="13" t="s">
        <v>84</v>
      </c>
      <c r="AW257" s="13" t="s">
        <v>35</v>
      </c>
      <c r="AX257" s="13" t="s">
        <v>74</v>
      </c>
      <c r="AY257" s="218" t="s">
        <v>143</v>
      </c>
    </row>
    <row r="258" spans="1:65" s="14" customFormat="1" ht="11.25">
      <c r="B258" s="219"/>
      <c r="C258" s="220"/>
      <c r="D258" s="204" t="s">
        <v>181</v>
      </c>
      <c r="E258" s="221" t="s">
        <v>19</v>
      </c>
      <c r="F258" s="222" t="s">
        <v>189</v>
      </c>
      <c r="G258" s="220"/>
      <c r="H258" s="223">
        <v>24</v>
      </c>
      <c r="I258" s="224"/>
      <c r="J258" s="220"/>
      <c r="K258" s="220"/>
      <c r="L258" s="225"/>
      <c r="M258" s="226"/>
      <c r="N258" s="227"/>
      <c r="O258" s="227"/>
      <c r="P258" s="227"/>
      <c r="Q258" s="227"/>
      <c r="R258" s="227"/>
      <c r="S258" s="227"/>
      <c r="T258" s="228"/>
      <c r="AT258" s="229" t="s">
        <v>181</v>
      </c>
      <c r="AU258" s="229" t="s">
        <v>84</v>
      </c>
      <c r="AV258" s="14" t="s">
        <v>150</v>
      </c>
      <c r="AW258" s="14" t="s">
        <v>35</v>
      </c>
      <c r="AX258" s="14" t="s">
        <v>82</v>
      </c>
      <c r="AY258" s="229" t="s">
        <v>143</v>
      </c>
    </row>
    <row r="259" spans="1:65" s="2" customFormat="1" ht="33" customHeight="1">
      <c r="A259" s="36"/>
      <c r="B259" s="37"/>
      <c r="C259" s="190" t="s">
        <v>450</v>
      </c>
      <c r="D259" s="190" t="s">
        <v>146</v>
      </c>
      <c r="E259" s="191" t="s">
        <v>451</v>
      </c>
      <c r="F259" s="192" t="s">
        <v>452</v>
      </c>
      <c r="G259" s="193" t="s">
        <v>186</v>
      </c>
      <c r="H259" s="194">
        <v>16</v>
      </c>
      <c r="I259" s="195"/>
      <c r="J259" s="196">
        <f>ROUND(I259*H259,2)</f>
        <v>0</v>
      </c>
      <c r="K259" s="197"/>
      <c r="L259" s="41"/>
      <c r="M259" s="198" t="s">
        <v>19</v>
      </c>
      <c r="N259" s="199" t="s">
        <v>45</v>
      </c>
      <c r="O259" s="66"/>
      <c r="P259" s="200">
        <f>O259*H259</f>
        <v>0</v>
      </c>
      <c r="Q259" s="200">
        <v>0</v>
      </c>
      <c r="R259" s="200">
        <f>Q259*H259</f>
        <v>0</v>
      </c>
      <c r="S259" s="200">
        <v>0</v>
      </c>
      <c r="T259" s="201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02" t="s">
        <v>228</v>
      </c>
      <c r="AT259" s="202" t="s">
        <v>146</v>
      </c>
      <c r="AU259" s="202" t="s">
        <v>84</v>
      </c>
      <c r="AY259" s="19" t="s">
        <v>143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19" t="s">
        <v>82</v>
      </c>
      <c r="BK259" s="203">
        <f>ROUND(I259*H259,2)</f>
        <v>0</v>
      </c>
      <c r="BL259" s="19" t="s">
        <v>228</v>
      </c>
      <c r="BM259" s="202" t="s">
        <v>453</v>
      </c>
    </row>
    <row r="260" spans="1:65" s="2" customFormat="1" ht="33" customHeight="1">
      <c r="A260" s="36"/>
      <c r="B260" s="37"/>
      <c r="C260" s="190" t="s">
        <v>454</v>
      </c>
      <c r="D260" s="190" t="s">
        <v>146</v>
      </c>
      <c r="E260" s="191" t="s">
        <v>455</v>
      </c>
      <c r="F260" s="192" t="s">
        <v>456</v>
      </c>
      <c r="G260" s="193" t="s">
        <v>186</v>
      </c>
      <c r="H260" s="194">
        <v>24</v>
      </c>
      <c r="I260" s="195"/>
      <c r="J260" s="196">
        <f>ROUND(I260*H260,2)</f>
        <v>0</v>
      </c>
      <c r="K260" s="197"/>
      <c r="L260" s="41"/>
      <c r="M260" s="198" t="s">
        <v>19</v>
      </c>
      <c r="N260" s="199" t="s">
        <v>45</v>
      </c>
      <c r="O260" s="66"/>
      <c r="P260" s="200">
        <f>O260*H260</f>
        <v>0</v>
      </c>
      <c r="Q260" s="200">
        <v>2.1700000000000001E-3</v>
      </c>
      <c r="R260" s="200">
        <f>Q260*H260</f>
        <v>5.2080000000000001E-2</v>
      </c>
      <c r="S260" s="200">
        <v>0</v>
      </c>
      <c r="T260" s="201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02" t="s">
        <v>228</v>
      </c>
      <c r="AT260" s="202" t="s">
        <v>146</v>
      </c>
      <c r="AU260" s="202" t="s">
        <v>84</v>
      </c>
      <c r="AY260" s="19" t="s">
        <v>143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19" t="s">
        <v>82</v>
      </c>
      <c r="BK260" s="203">
        <f>ROUND(I260*H260,2)</f>
        <v>0</v>
      </c>
      <c r="BL260" s="19" t="s">
        <v>228</v>
      </c>
      <c r="BM260" s="202" t="s">
        <v>457</v>
      </c>
    </row>
    <row r="261" spans="1:65" s="2" customFormat="1" ht="21.75" customHeight="1">
      <c r="A261" s="36"/>
      <c r="B261" s="37"/>
      <c r="C261" s="190" t="s">
        <v>458</v>
      </c>
      <c r="D261" s="190" t="s">
        <v>146</v>
      </c>
      <c r="E261" s="191" t="s">
        <v>459</v>
      </c>
      <c r="F261" s="192" t="s">
        <v>460</v>
      </c>
      <c r="G261" s="193" t="s">
        <v>461</v>
      </c>
      <c r="H261" s="262"/>
      <c r="I261" s="195"/>
      <c r="J261" s="196">
        <f>ROUND(I261*H261,2)</f>
        <v>0</v>
      </c>
      <c r="K261" s="197"/>
      <c r="L261" s="41"/>
      <c r="M261" s="198" t="s">
        <v>19</v>
      </c>
      <c r="N261" s="199" t="s">
        <v>45</v>
      </c>
      <c r="O261" s="66"/>
      <c r="P261" s="200">
        <f>O261*H261</f>
        <v>0</v>
      </c>
      <c r="Q261" s="200">
        <v>0</v>
      </c>
      <c r="R261" s="200">
        <f>Q261*H261</f>
        <v>0</v>
      </c>
      <c r="S261" s="200">
        <v>0</v>
      </c>
      <c r="T261" s="201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02" t="s">
        <v>228</v>
      </c>
      <c r="AT261" s="202" t="s">
        <v>146</v>
      </c>
      <c r="AU261" s="202" t="s">
        <v>84</v>
      </c>
      <c r="AY261" s="19" t="s">
        <v>143</v>
      </c>
      <c r="BE261" s="203">
        <f>IF(N261="základní",J261,0)</f>
        <v>0</v>
      </c>
      <c r="BF261" s="203">
        <f>IF(N261="snížená",J261,0)</f>
        <v>0</v>
      </c>
      <c r="BG261" s="203">
        <f>IF(N261="zákl. přenesená",J261,0)</f>
        <v>0</v>
      </c>
      <c r="BH261" s="203">
        <f>IF(N261="sníž. přenesená",J261,0)</f>
        <v>0</v>
      </c>
      <c r="BI261" s="203">
        <f>IF(N261="nulová",J261,0)</f>
        <v>0</v>
      </c>
      <c r="BJ261" s="19" t="s">
        <v>82</v>
      </c>
      <c r="BK261" s="203">
        <f>ROUND(I261*H261,2)</f>
        <v>0</v>
      </c>
      <c r="BL261" s="19" t="s">
        <v>228</v>
      </c>
      <c r="BM261" s="202" t="s">
        <v>462</v>
      </c>
    </row>
    <row r="262" spans="1:65" s="12" customFormat="1" ht="22.9" customHeight="1">
      <c r="B262" s="174"/>
      <c r="C262" s="175"/>
      <c r="D262" s="176" t="s">
        <v>73</v>
      </c>
      <c r="E262" s="188" t="s">
        <v>463</v>
      </c>
      <c r="F262" s="188" t="s">
        <v>464</v>
      </c>
      <c r="G262" s="175"/>
      <c r="H262" s="175"/>
      <c r="I262" s="178"/>
      <c r="J262" s="189">
        <f>BK262</f>
        <v>0</v>
      </c>
      <c r="K262" s="175"/>
      <c r="L262" s="180"/>
      <c r="M262" s="181"/>
      <c r="N262" s="182"/>
      <c r="O262" s="182"/>
      <c r="P262" s="183">
        <f>SUM(P263:P265)</f>
        <v>0</v>
      </c>
      <c r="Q262" s="182"/>
      <c r="R262" s="183">
        <f>SUM(R263:R265)</f>
        <v>0</v>
      </c>
      <c r="S262" s="182"/>
      <c r="T262" s="184">
        <f>SUM(T263:T265)</f>
        <v>0.19162499999999999</v>
      </c>
      <c r="AR262" s="185" t="s">
        <v>84</v>
      </c>
      <c r="AT262" s="186" t="s">
        <v>73</v>
      </c>
      <c r="AU262" s="186" t="s">
        <v>82</v>
      </c>
      <c r="AY262" s="185" t="s">
        <v>143</v>
      </c>
      <c r="BK262" s="187">
        <f>SUM(BK263:BK265)</f>
        <v>0</v>
      </c>
    </row>
    <row r="263" spans="1:65" s="2" customFormat="1" ht="21.75" customHeight="1">
      <c r="A263" s="36"/>
      <c r="B263" s="37"/>
      <c r="C263" s="190" t="s">
        <v>465</v>
      </c>
      <c r="D263" s="190" t="s">
        <v>146</v>
      </c>
      <c r="E263" s="191" t="s">
        <v>466</v>
      </c>
      <c r="F263" s="192" t="s">
        <v>467</v>
      </c>
      <c r="G263" s="193" t="s">
        <v>158</v>
      </c>
      <c r="H263" s="194">
        <v>12.5</v>
      </c>
      <c r="I263" s="195"/>
      <c r="J263" s="196">
        <f>ROUND(I263*H263,2)</f>
        <v>0</v>
      </c>
      <c r="K263" s="197"/>
      <c r="L263" s="41"/>
      <c r="M263" s="198" t="s">
        <v>19</v>
      </c>
      <c r="N263" s="199" t="s">
        <v>45</v>
      </c>
      <c r="O263" s="66"/>
      <c r="P263" s="200">
        <f>O263*H263</f>
        <v>0</v>
      </c>
      <c r="Q263" s="200">
        <v>0</v>
      </c>
      <c r="R263" s="200">
        <f>Q263*H263</f>
        <v>0</v>
      </c>
      <c r="S263" s="200">
        <v>1.533E-2</v>
      </c>
      <c r="T263" s="201">
        <f>S263*H263</f>
        <v>0.19162499999999999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02" t="s">
        <v>228</v>
      </c>
      <c r="AT263" s="202" t="s">
        <v>146</v>
      </c>
      <c r="AU263" s="202" t="s">
        <v>84</v>
      </c>
      <c r="AY263" s="19" t="s">
        <v>143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19" t="s">
        <v>82</v>
      </c>
      <c r="BK263" s="203">
        <f>ROUND(I263*H263,2)</f>
        <v>0</v>
      </c>
      <c r="BL263" s="19" t="s">
        <v>228</v>
      </c>
      <c r="BM263" s="202" t="s">
        <v>468</v>
      </c>
    </row>
    <row r="264" spans="1:65" s="13" customFormat="1" ht="11.25">
      <c r="B264" s="208"/>
      <c r="C264" s="209"/>
      <c r="D264" s="204" t="s">
        <v>181</v>
      </c>
      <c r="E264" s="210" t="s">
        <v>19</v>
      </c>
      <c r="F264" s="211" t="s">
        <v>469</v>
      </c>
      <c r="G264" s="209"/>
      <c r="H264" s="212">
        <v>12.5</v>
      </c>
      <c r="I264" s="213"/>
      <c r="J264" s="209"/>
      <c r="K264" s="209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181</v>
      </c>
      <c r="AU264" s="218" t="s">
        <v>84</v>
      </c>
      <c r="AV264" s="13" t="s">
        <v>84</v>
      </c>
      <c r="AW264" s="13" t="s">
        <v>35</v>
      </c>
      <c r="AX264" s="13" t="s">
        <v>82</v>
      </c>
      <c r="AY264" s="218" t="s">
        <v>143</v>
      </c>
    </row>
    <row r="265" spans="1:65" s="2" customFormat="1" ht="33" customHeight="1">
      <c r="A265" s="36"/>
      <c r="B265" s="37"/>
      <c r="C265" s="190" t="s">
        <v>470</v>
      </c>
      <c r="D265" s="190" t="s">
        <v>146</v>
      </c>
      <c r="E265" s="191" t="s">
        <v>471</v>
      </c>
      <c r="F265" s="192" t="s">
        <v>472</v>
      </c>
      <c r="G265" s="193" t="s">
        <v>461</v>
      </c>
      <c r="H265" s="262"/>
      <c r="I265" s="195"/>
      <c r="J265" s="196">
        <f>ROUND(I265*H265,2)</f>
        <v>0</v>
      </c>
      <c r="K265" s="197"/>
      <c r="L265" s="41"/>
      <c r="M265" s="198" t="s">
        <v>19</v>
      </c>
      <c r="N265" s="199" t="s">
        <v>45</v>
      </c>
      <c r="O265" s="66"/>
      <c r="P265" s="200">
        <f>O265*H265</f>
        <v>0</v>
      </c>
      <c r="Q265" s="200">
        <v>0</v>
      </c>
      <c r="R265" s="200">
        <f>Q265*H265</f>
        <v>0</v>
      </c>
      <c r="S265" s="200">
        <v>0</v>
      </c>
      <c r="T265" s="201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02" t="s">
        <v>228</v>
      </c>
      <c r="AT265" s="202" t="s">
        <v>146</v>
      </c>
      <c r="AU265" s="202" t="s">
        <v>84</v>
      </c>
      <c r="AY265" s="19" t="s">
        <v>143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19" t="s">
        <v>82</v>
      </c>
      <c r="BK265" s="203">
        <f>ROUND(I265*H265,2)</f>
        <v>0</v>
      </c>
      <c r="BL265" s="19" t="s">
        <v>228</v>
      </c>
      <c r="BM265" s="202" t="s">
        <v>473</v>
      </c>
    </row>
    <row r="266" spans="1:65" s="12" customFormat="1" ht="22.9" customHeight="1">
      <c r="B266" s="174"/>
      <c r="C266" s="175"/>
      <c r="D266" s="176" t="s">
        <v>73</v>
      </c>
      <c r="E266" s="188" t="s">
        <v>474</v>
      </c>
      <c r="F266" s="188" t="s">
        <v>475</v>
      </c>
      <c r="G266" s="175"/>
      <c r="H266" s="175"/>
      <c r="I266" s="178"/>
      <c r="J266" s="189">
        <f>BK266</f>
        <v>0</v>
      </c>
      <c r="K266" s="175"/>
      <c r="L266" s="180"/>
      <c r="M266" s="181"/>
      <c r="N266" s="182"/>
      <c r="O266" s="182"/>
      <c r="P266" s="183">
        <f>SUM(P267:P307)</f>
        <v>0</v>
      </c>
      <c r="Q266" s="182"/>
      <c r="R266" s="183">
        <f>SUM(R267:R307)</f>
        <v>0.79511559999999992</v>
      </c>
      <c r="S266" s="182"/>
      <c r="T266" s="184">
        <f>SUM(T267:T307)</f>
        <v>0</v>
      </c>
      <c r="AR266" s="185" t="s">
        <v>84</v>
      </c>
      <c r="AT266" s="186" t="s">
        <v>73</v>
      </c>
      <c r="AU266" s="186" t="s">
        <v>82</v>
      </c>
      <c r="AY266" s="185" t="s">
        <v>143</v>
      </c>
      <c r="BK266" s="187">
        <f>SUM(BK267:BK307)</f>
        <v>0</v>
      </c>
    </row>
    <row r="267" spans="1:65" s="2" customFormat="1" ht="21.75" customHeight="1">
      <c r="A267" s="36"/>
      <c r="B267" s="37"/>
      <c r="C267" s="190" t="s">
        <v>476</v>
      </c>
      <c r="D267" s="190" t="s">
        <v>146</v>
      </c>
      <c r="E267" s="191" t="s">
        <v>477</v>
      </c>
      <c r="F267" s="192" t="s">
        <v>478</v>
      </c>
      <c r="G267" s="193" t="s">
        <v>149</v>
      </c>
      <c r="H267" s="194">
        <v>15</v>
      </c>
      <c r="I267" s="195"/>
      <c r="J267" s="196">
        <f>ROUND(I267*H267,2)</f>
        <v>0</v>
      </c>
      <c r="K267" s="197"/>
      <c r="L267" s="41"/>
      <c r="M267" s="198" t="s">
        <v>19</v>
      </c>
      <c r="N267" s="199" t="s">
        <v>45</v>
      </c>
      <c r="O267" s="66"/>
      <c r="P267" s="200">
        <f>O267*H267</f>
        <v>0</v>
      </c>
      <c r="Q267" s="200">
        <v>0</v>
      </c>
      <c r="R267" s="200">
        <f>Q267*H267</f>
        <v>0</v>
      </c>
      <c r="S267" s="200">
        <v>0</v>
      </c>
      <c r="T267" s="201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02" t="s">
        <v>228</v>
      </c>
      <c r="AT267" s="202" t="s">
        <v>146</v>
      </c>
      <c r="AU267" s="202" t="s">
        <v>84</v>
      </c>
      <c r="AY267" s="19" t="s">
        <v>143</v>
      </c>
      <c r="BE267" s="203">
        <f>IF(N267="základní",J267,0)</f>
        <v>0</v>
      </c>
      <c r="BF267" s="203">
        <f>IF(N267="snížená",J267,0)</f>
        <v>0</v>
      </c>
      <c r="BG267" s="203">
        <f>IF(N267="zákl. přenesená",J267,0)</f>
        <v>0</v>
      </c>
      <c r="BH267" s="203">
        <f>IF(N267="sníž. přenesená",J267,0)</f>
        <v>0</v>
      </c>
      <c r="BI267" s="203">
        <f>IF(N267="nulová",J267,0)</f>
        <v>0</v>
      </c>
      <c r="BJ267" s="19" t="s">
        <v>82</v>
      </c>
      <c r="BK267" s="203">
        <f>ROUND(I267*H267,2)</f>
        <v>0</v>
      </c>
      <c r="BL267" s="19" t="s">
        <v>228</v>
      </c>
      <c r="BM267" s="202" t="s">
        <v>479</v>
      </c>
    </row>
    <row r="268" spans="1:65" s="2" customFormat="1" ht="21.75" customHeight="1">
      <c r="A268" s="36"/>
      <c r="B268" s="37"/>
      <c r="C268" s="190" t="s">
        <v>480</v>
      </c>
      <c r="D268" s="190" t="s">
        <v>146</v>
      </c>
      <c r="E268" s="191" t="s">
        <v>481</v>
      </c>
      <c r="F268" s="192" t="s">
        <v>482</v>
      </c>
      <c r="G268" s="193" t="s">
        <v>158</v>
      </c>
      <c r="H268" s="194">
        <v>27.36</v>
      </c>
      <c r="I268" s="195"/>
      <c r="J268" s="196">
        <f>ROUND(I268*H268,2)</f>
        <v>0</v>
      </c>
      <c r="K268" s="197"/>
      <c r="L268" s="41"/>
      <c r="M268" s="198" t="s">
        <v>19</v>
      </c>
      <c r="N268" s="199" t="s">
        <v>45</v>
      </c>
      <c r="O268" s="66"/>
      <c r="P268" s="200">
        <f>O268*H268</f>
        <v>0</v>
      </c>
      <c r="Q268" s="200">
        <v>2.5999999999999998E-4</v>
      </c>
      <c r="R268" s="200">
        <f>Q268*H268</f>
        <v>7.1135999999999994E-3</v>
      </c>
      <c r="S268" s="200">
        <v>0</v>
      </c>
      <c r="T268" s="201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02" t="s">
        <v>228</v>
      </c>
      <c r="AT268" s="202" t="s">
        <v>146</v>
      </c>
      <c r="AU268" s="202" t="s">
        <v>84</v>
      </c>
      <c r="AY268" s="19" t="s">
        <v>143</v>
      </c>
      <c r="BE268" s="203">
        <f>IF(N268="základní",J268,0)</f>
        <v>0</v>
      </c>
      <c r="BF268" s="203">
        <f>IF(N268="snížená",J268,0)</f>
        <v>0</v>
      </c>
      <c r="BG268" s="203">
        <f>IF(N268="zákl. přenesená",J268,0)</f>
        <v>0</v>
      </c>
      <c r="BH268" s="203">
        <f>IF(N268="sníž. přenesená",J268,0)</f>
        <v>0</v>
      </c>
      <c r="BI268" s="203">
        <f>IF(N268="nulová",J268,0)</f>
        <v>0</v>
      </c>
      <c r="BJ268" s="19" t="s">
        <v>82</v>
      </c>
      <c r="BK268" s="203">
        <f>ROUND(I268*H268,2)</f>
        <v>0</v>
      </c>
      <c r="BL268" s="19" t="s">
        <v>228</v>
      </c>
      <c r="BM268" s="202" t="s">
        <v>483</v>
      </c>
    </row>
    <row r="269" spans="1:65" s="15" customFormat="1" ht="11.25">
      <c r="B269" s="230"/>
      <c r="C269" s="231"/>
      <c r="D269" s="204" t="s">
        <v>181</v>
      </c>
      <c r="E269" s="232" t="s">
        <v>19</v>
      </c>
      <c r="F269" s="233" t="s">
        <v>209</v>
      </c>
      <c r="G269" s="231"/>
      <c r="H269" s="232" t="s">
        <v>19</v>
      </c>
      <c r="I269" s="234"/>
      <c r="J269" s="231"/>
      <c r="K269" s="231"/>
      <c r="L269" s="235"/>
      <c r="M269" s="236"/>
      <c r="N269" s="237"/>
      <c r="O269" s="237"/>
      <c r="P269" s="237"/>
      <c r="Q269" s="237"/>
      <c r="R269" s="237"/>
      <c r="S269" s="237"/>
      <c r="T269" s="238"/>
      <c r="AT269" s="239" t="s">
        <v>181</v>
      </c>
      <c r="AU269" s="239" t="s">
        <v>84</v>
      </c>
      <c r="AV269" s="15" t="s">
        <v>82</v>
      </c>
      <c r="AW269" s="15" t="s">
        <v>35</v>
      </c>
      <c r="AX269" s="15" t="s">
        <v>74</v>
      </c>
      <c r="AY269" s="239" t="s">
        <v>143</v>
      </c>
    </row>
    <row r="270" spans="1:65" s="13" customFormat="1" ht="11.25">
      <c r="B270" s="208"/>
      <c r="C270" s="209"/>
      <c r="D270" s="204" t="s">
        <v>181</v>
      </c>
      <c r="E270" s="210" t="s">
        <v>19</v>
      </c>
      <c r="F270" s="211" t="s">
        <v>321</v>
      </c>
      <c r="G270" s="209"/>
      <c r="H270" s="212">
        <v>7.2</v>
      </c>
      <c r="I270" s="213"/>
      <c r="J270" s="209"/>
      <c r="K270" s="209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181</v>
      </c>
      <c r="AU270" s="218" t="s">
        <v>84</v>
      </c>
      <c r="AV270" s="13" t="s">
        <v>84</v>
      </c>
      <c r="AW270" s="13" t="s">
        <v>35</v>
      </c>
      <c r="AX270" s="13" t="s">
        <v>74</v>
      </c>
      <c r="AY270" s="218" t="s">
        <v>143</v>
      </c>
    </row>
    <row r="271" spans="1:65" s="13" customFormat="1" ht="11.25">
      <c r="B271" s="208"/>
      <c r="C271" s="209"/>
      <c r="D271" s="204" t="s">
        <v>181</v>
      </c>
      <c r="E271" s="210" t="s">
        <v>19</v>
      </c>
      <c r="F271" s="211" t="s">
        <v>322</v>
      </c>
      <c r="G271" s="209"/>
      <c r="H271" s="212">
        <v>3</v>
      </c>
      <c r="I271" s="213"/>
      <c r="J271" s="209"/>
      <c r="K271" s="209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181</v>
      </c>
      <c r="AU271" s="218" t="s">
        <v>84</v>
      </c>
      <c r="AV271" s="13" t="s">
        <v>84</v>
      </c>
      <c r="AW271" s="13" t="s">
        <v>35</v>
      </c>
      <c r="AX271" s="13" t="s">
        <v>74</v>
      </c>
      <c r="AY271" s="218" t="s">
        <v>143</v>
      </c>
    </row>
    <row r="272" spans="1:65" s="15" customFormat="1" ht="11.25">
      <c r="B272" s="230"/>
      <c r="C272" s="231"/>
      <c r="D272" s="204" t="s">
        <v>181</v>
      </c>
      <c r="E272" s="232" t="s">
        <v>19</v>
      </c>
      <c r="F272" s="233" t="s">
        <v>215</v>
      </c>
      <c r="G272" s="231"/>
      <c r="H272" s="232" t="s">
        <v>19</v>
      </c>
      <c r="I272" s="234"/>
      <c r="J272" s="231"/>
      <c r="K272" s="231"/>
      <c r="L272" s="235"/>
      <c r="M272" s="236"/>
      <c r="N272" s="237"/>
      <c r="O272" s="237"/>
      <c r="P272" s="237"/>
      <c r="Q272" s="237"/>
      <c r="R272" s="237"/>
      <c r="S272" s="237"/>
      <c r="T272" s="238"/>
      <c r="AT272" s="239" t="s">
        <v>181</v>
      </c>
      <c r="AU272" s="239" t="s">
        <v>84</v>
      </c>
      <c r="AV272" s="15" t="s">
        <v>82</v>
      </c>
      <c r="AW272" s="15" t="s">
        <v>35</v>
      </c>
      <c r="AX272" s="15" t="s">
        <v>74</v>
      </c>
      <c r="AY272" s="239" t="s">
        <v>143</v>
      </c>
    </row>
    <row r="273" spans="1:65" s="13" customFormat="1" ht="11.25">
      <c r="B273" s="208"/>
      <c r="C273" s="209"/>
      <c r="D273" s="204" t="s">
        <v>181</v>
      </c>
      <c r="E273" s="210" t="s">
        <v>19</v>
      </c>
      <c r="F273" s="211" t="s">
        <v>323</v>
      </c>
      <c r="G273" s="209"/>
      <c r="H273" s="212">
        <v>4.8</v>
      </c>
      <c r="I273" s="213"/>
      <c r="J273" s="209"/>
      <c r="K273" s="209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181</v>
      </c>
      <c r="AU273" s="218" t="s">
        <v>84</v>
      </c>
      <c r="AV273" s="13" t="s">
        <v>84</v>
      </c>
      <c r="AW273" s="13" t="s">
        <v>35</v>
      </c>
      <c r="AX273" s="13" t="s">
        <v>74</v>
      </c>
      <c r="AY273" s="218" t="s">
        <v>143</v>
      </c>
    </row>
    <row r="274" spans="1:65" s="13" customFormat="1" ht="11.25">
      <c r="B274" s="208"/>
      <c r="C274" s="209"/>
      <c r="D274" s="204" t="s">
        <v>181</v>
      </c>
      <c r="E274" s="210" t="s">
        <v>19</v>
      </c>
      <c r="F274" s="211" t="s">
        <v>324</v>
      </c>
      <c r="G274" s="209"/>
      <c r="H274" s="212">
        <v>1.8</v>
      </c>
      <c r="I274" s="213"/>
      <c r="J274" s="209"/>
      <c r="K274" s="209"/>
      <c r="L274" s="214"/>
      <c r="M274" s="215"/>
      <c r="N274" s="216"/>
      <c r="O274" s="216"/>
      <c r="P274" s="216"/>
      <c r="Q274" s="216"/>
      <c r="R274" s="216"/>
      <c r="S274" s="216"/>
      <c r="T274" s="217"/>
      <c r="AT274" s="218" t="s">
        <v>181</v>
      </c>
      <c r="AU274" s="218" t="s">
        <v>84</v>
      </c>
      <c r="AV274" s="13" t="s">
        <v>84</v>
      </c>
      <c r="AW274" s="13" t="s">
        <v>35</v>
      </c>
      <c r="AX274" s="13" t="s">
        <v>74</v>
      </c>
      <c r="AY274" s="218" t="s">
        <v>143</v>
      </c>
    </row>
    <row r="275" spans="1:65" s="13" customFormat="1" ht="11.25">
      <c r="B275" s="208"/>
      <c r="C275" s="209"/>
      <c r="D275" s="204" t="s">
        <v>181</v>
      </c>
      <c r="E275" s="210" t="s">
        <v>19</v>
      </c>
      <c r="F275" s="211" t="s">
        <v>322</v>
      </c>
      <c r="G275" s="209"/>
      <c r="H275" s="212">
        <v>3</v>
      </c>
      <c r="I275" s="213"/>
      <c r="J275" s="209"/>
      <c r="K275" s="209"/>
      <c r="L275" s="214"/>
      <c r="M275" s="215"/>
      <c r="N275" s="216"/>
      <c r="O275" s="216"/>
      <c r="P275" s="216"/>
      <c r="Q275" s="216"/>
      <c r="R275" s="216"/>
      <c r="S275" s="216"/>
      <c r="T275" s="217"/>
      <c r="AT275" s="218" t="s">
        <v>181</v>
      </c>
      <c r="AU275" s="218" t="s">
        <v>84</v>
      </c>
      <c r="AV275" s="13" t="s">
        <v>84</v>
      </c>
      <c r="AW275" s="13" t="s">
        <v>35</v>
      </c>
      <c r="AX275" s="13" t="s">
        <v>74</v>
      </c>
      <c r="AY275" s="218" t="s">
        <v>143</v>
      </c>
    </row>
    <row r="276" spans="1:65" s="15" customFormat="1" ht="11.25">
      <c r="B276" s="230"/>
      <c r="C276" s="231"/>
      <c r="D276" s="204" t="s">
        <v>181</v>
      </c>
      <c r="E276" s="232" t="s">
        <v>19</v>
      </c>
      <c r="F276" s="233" t="s">
        <v>216</v>
      </c>
      <c r="G276" s="231"/>
      <c r="H276" s="232" t="s">
        <v>19</v>
      </c>
      <c r="I276" s="234"/>
      <c r="J276" s="231"/>
      <c r="K276" s="231"/>
      <c r="L276" s="235"/>
      <c r="M276" s="236"/>
      <c r="N276" s="237"/>
      <c r="O276" s="237"/>
      <c r="P276" s="237"/>
      <c r="Q276" s="237"/>
      <c r="R276" s="237"/>
      <c r="S276" s="237"/>
      <c r="T276" s="238"/>
      <c r="AT276" s="239" t="s">
        <v>181</v>
      </c>
      <c r="AU276" s="239" t="s">
        <v>84</v>
      </c>
      <c r="AV276" s="15" t="s">
        <v>82</v>
      </c>
      <c r="AW276" s="15" t="s">
        <v>35</v>
      </c>
      <c r="AX276" s="15" t="s">
        <v>74</v>
      </c>
      <c r="AY276" s="239" t="s">
        <v>143</v>
      </c>
    </row>
    <row r="277" spans="1:65" s="13" customFormat="1" ht="11.25">
      <c r="B277" s="208"/>
      <c r="C277" s="209"/>
      <c r="D277" s="204" t="s">
        <v>181</v>
      </c>
      <c r="E277" s="210" t="s">
        <v>19</v>
      </c>
      <c r="F277" s="211" t="s">
        <v>325</v>
      </c>
      <c r="G277" s="209"/>
      <c r="H277" s="212">
        <v>2.4</v>
      </c>
      <c r="I277" s="213"/>
      <c r="J277" s="209"/>
      <c r="K277" s="209"/>
      <c r="L277" s="214"/>
      <c r="M277" s="215"/>
      <c r="N277" s="216"/>
      <c r="O277" s="216"/>
      <c r="P277" s="216"/>
      <c r="Q277" s="216"/>
      <c r="R277" s="216"/>
      <c r="S277" s="216"/>
      <c r="T277" s="217"/>
      <c r="AT277" s="218" t="s">
        <v>181</v>
      </c>
      <c r="AU277" s="218" t="s">
        <v>84</v>
      </c>
      <c r="AV277" s="13" t="s">
        <v>84</v>
      </c>
      <c r="AW277" s="13" t="s">
        <v>35</v>
      </c>
      <c r="AX277" s="13" t="s">
        <v>74</v>
      </c>
      <c r="AY277" s="218" t="s">
        <v>143</v>
      </c>
    </row>
    <row r="278" spans="1:65" s="13" customFormat="1" ht="11.25">
      <c r="B278" s="208"/>
      <c r="C278" s="209"/>
      <c r="D278" s="204" t="s">
        <v>181</v>
      </c>
      <c r="E278" s="210" t="s">
        <v>19</v>
      </c>
      <c r="F278" s="211" t="s">
        <v>322</v>
      </c>
      <c r="G278" s="209"/>
      <c r="H278" s="212">
        <v>3</v>
      </c>
      <c r="I278" s="213"/>
      <c r="J278" s="209"/>
      <c r="K278" s="209"/>
      <c r="L278" s="214"/>
      <c r="M278" s="215"/>
      <c r="N278" s="216"/>
      <c r="O278" s="216"/>
      <c r="P278" s="216"/>
      <c r="Q278" s="216"/>
      <c r="R278" s="216"/>
      <c r="S278" s="216"/>
      <c r="T278" s="217"/>
      <c r="AT278" s="218" t="s">
        <v>181</v>
      </c>
      <c r="AU278" s="218" t="s">
        <v>84</v>
      </c>
      <c r="AV278" s="13" t="s">
        <v>84</v>
      </c>
      <c r="AW278" s="13" t="s">
        <v>35</v>
      </c>
      <c r="AX278" s="13" t="s">
        <v>74</v>
      </c>
      <c r="AY278" s="218" t="s">
        <v>143</v>
      </c>
    </row>
    <row r="279" spans="1:65" s="15" customFormat="1" ht="11.25">
      <c r="B279" s="230"/>
      <c r="C279" s="231"/>
      <c r="D279" s="204" t="s">
        <v>181</v>
      </c>
      <c r="E279" s="232" t="s">
        <v>19</v>
      </c>
      <c r="F279" s="233" t="s">
        <v>219</v>
      </c>
      <c r="G279" s="231"/>
      <c r="H279" s="232" t="s">
        <v>19</v>
      </c>
      <c r="I279" s="234"/>
      <c r="J279" s="231"/>
      <c r="K279" s="231"/>
      <c r="L279" s="235"/>
      <c r="M279" s="236"/>
      <c r="N279" s="237"/>
      <c r="O279" s="237"/>
      <c r="P279" s="237"/>
      <c r="Q279" s="237"/>
      <c r="R279" s="237"/>
      <c r="S279" s="237"/>
      <c r="T279" s="238"/>
      <c r="AT279" s="239" t="s">
        <v>181</v>
      </c>
      <c r="AU279" s="239" t="s">
        <v>84</v>
      </c>
      <c r="AV279" s="15" t="s">
        <v>82</v>
      </c>
      <c r="AW279" s="15" t="s">
        <v>35</v>
      </c>
      <c r="AX279" s="15" t="s">
        <v>74</v>
      </c>
      <c r="AY279" s="239" t="s">
        <v>143</v>
      </c>
    </row>
    <row r="280" spans="1:65" s="13" customFormat="1" ht="11.25">
      <c r="B280" s="208"/>
      <c r="C280" s="209"/>
      <c r="D280" s="204" t="s">
        <v>181</v>
      </c>
      <c r="E280" s="210" t="s">
        <v>19</v>
      </c>
      <c r="F280" s="211" t="s">
        <v>326</v>
      </c>
      <c r="G280" s="209"/>
      <c r="H280" s="212">
        <v>2.16</v>
      </c>
      <c r="I280" s="213"/>
      <c r="J280" s="209"/>
      <c r="K280" s="209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181</v>
      </c>
      <c r="AU280" s="218" t="s">
        <v>84</v>
      </c>
      <c r="AV280" s="13" t="s">
        <v>84</v>
      </c>
      <c r="AW280" s="13" t="s">
        <v>35</v>
      </c>
      <c r="AX280" s="13" t="s">
        <v>74</v>
      </c>
      <c r="AY280" s="218" t="s">
        <v>143</v>
      </c>
    </row>
    <row r="281" spans="1:65" s="14" customFormat="1" ht="11.25">
      <c r="B281" s="219"/>
      <c r="C281" s="220"/>
      <c r="D281" s="204" t="s">
        <v>181</v>
      </c>
      <c r="E281" s="221" t="s">
        <v>19</v>
      </c>
      <c r="F281" s="222" t="s">
        <v>189</v>
      </c>
      <c r="G281" s="220"/>
      <c r="H281" s="223">
        <v>27.36</v>
      </c>
      <c r="I281" s="224"/>
      <c r="J281" s="220"/>
      <c r="K281" s="220"/>
      <c r="L281" s="225"/>
      <c r="M281" s="226"/>
      <c r="N281" s="227"/>
      <c r="O281" s="227"/>
      <c r="P281" s="227"/>
      <c r="Q281" s="227"/>
      <c r="R281" s="227"/>
      <c r="S281" s="227"/>
      <c r="T281" s="228"/>
      <c r="AT281" s="229" t="s">
        <v>181</v>
      </c>
      <c r="AU281" s="229" t="s">
        <v>84</v>
      </c>
      <c r="AV281" s="14" t="s">
        <v>150</v>
      </c>
      <c r="AW281" s="14" t="s">
        <v>35</v>
      </c>
      <c r="AX281" s="14" t="s">
        <v>82</v>
      </c>
      <c r="AY281" s="229" t="s">
        <v>143</v>
      </c>
    </row>
    <row r="282" spans="1:65" s="2" customFormat="1" ht="21.75" customHeight="1">
      <c r="A282" s="36"/>
      <c r="B282" s="37"/>
      <c r="C282" s="251" t="s">
        <v>484</v>
      </c>
      <c r="D282" s="251" t="s">
        <v>250</v>
      </c>
      <c r="E282" s="252" t="s">
        <v>485</v>
      </c>
      <c r="F282" s="253" t="s">
        <v>486</v>
      </c>
      <c r="G282" s="254" t="s">
        <v>158</v>
      </c>
      <c r="H282" s="255">
        <v>27.36</v>
      </c>
      <c r="I282" s="256"/>
      <c r="J282" s="257">
        <f>ROUND(I282*H282,2)</f>
        <v>0</v>
      </c>
      <c r="K282" s="258"/>
      <c r="L282" s="259"/>
      <c r="M282" s="260" t="s">
        <v>19</v>
      </c>
      <c r="N282" s="261" t="s">
        <v>45</v>
      </c>
      <c r="O282" s="66"/>
      <c r="P282" s="200">
        <f>O282*H282</f>
        <v>0</v>
      </c>
      <c r="Q282" s="200">
        <v>2.87E-2</v>
      </c>
      <c r="R282" s="200">
        <f>Q282*H282</f>
        <v>0.78523199999999993</v>
      </c>
      <c r="S282" s="200">
        <v>0</v>
      </c>
      <c r="T282" s="201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02" t="s">
        <v>299</v>
      </c>
      <c r="AT282" s="202" t="s">
        <v>250</v>
      </c>
      <c r="AU282" s="202" t="s">
        <v>84</v>
      </c>
      <c r="AY282" s="19" t="s">
        <v>143</v>
      </c>
      <c r="BE282" s="203">
        <f>IF(N282="základní",J282,0)</f>
        <v>0</v>
      </c>
      <c r="BF282" s="203">
        <f>IF(N282="snížená",J282,0)</f>
        <v>0</v>
      </c>
      <c r="BG282" s="203">
        <f>IF(N282="zákl. přenesená",J282,0)</f>
        <v>0</v>
      </c>
      <c r="BH282" s="203">
        <f>IF(N282="sníž. přenesená",J282,0)</f>
        <v>0</v>
      </c>
      <c r="BI282" s="203">
        <f>IF(N282="nulová",J282,0)</f>
        <v>0</v>
      </c>
      <c r="BJ282" s="19" t="s">
        <v>82</v>
      </c>
      <c r="BK282" s="203">
        <f>ROUND(I282*H282,2)</f>
        <v>0</v>
      </c>
      <c r="BL282" s="19" t="s">
        <v>228</v>
      </c>
      <c r="BM282" s="202" t="s">
        <v>487</v>
      </c>
    </row>
    <row r="283" spans="1:65" s="2" customFormat="1" ht="44.25" customHeight="1">
      <c r="A283" s="36"/>
      <c r="B283" s="37"/>
      <c r="C283" s="251" t="s">
        <v>488</v>
      </c>
      <c r="D283" s="251" t="s">
        <v>250</v>
      </c>
      <c r="E283" s="252" t="s">
        <v>489</v>
      </c>
      <c r="F283" s="253" t="s">
        <v>490</v>
      </c>
      <c r="G283" s="254" t="s">
        <v>149</v>
      </c>
      <c r="H283" s="255">
        <v>6</v>
      </c>
      <c r="I283" s="256"/>
      <c r="J283" s="257">
        <f>ROUND(I283*H283,2)</f>
        <v>0</v>
      </c>
      <c r="K283" s="258"/>
      <c r="L283" s="259"/>
      <c r="M283" s="260" t="s">
        <v>19</v>
      </c>
      <c r="N283" s="261" t="s">
        <v>45</v>
      </c>
      <c r="O283" s="66"/>
      <c r="P283" s="200">
        <f>O283*H283</f>
        <v>0</v>
      </c>
      <c r="Q283" s="200">
        <v>0</v>
      </c>
      <c r="R283" s="200">
        <f>Q283*H283</f>
        <v>0</v>
      </c>
      <c r="S283" s="200">
        <v>0</v>
      </c>
      <c r="T283" s="201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02" t="s">
        <v>299</v>
      </c>
      <c r="AT283" s="202" t="s">
        <v>250</v>
      </c>
      <c r="AU283" s="202" t="s">
        <v>84</v>
      </c>
      <c r="AY283" s="19" t="s">
        <v>143</v>
      </c>
      <c r="BE283" s="203">
        <f>IF(N283="základní",J283,0)</f>
        <v>0</v>
      </c>
      <c r="BF283" s="203">
        <f>IF(N283="snížená",J283,0)</f>
        <v>0</v>
      </c>
      <c r="BG283" s="203">
        <f>IF(N283="zákl. přenesená",J283,0)</f>
        <v>0</v>
      </c>
      <c r="BH283" s="203">
        <f>IF(N283="sníž. přenesená",J283,0)</f>
        <v>0</v>
      </c>
      <c r="BI283" s="203">
        <f>IF(N283="nulová",J283,0)</f>
        <v>0</v>
      </c>
      <c r="BJ283" s="19" t="s">
        <v>82</v>
      </c>
      <c r="BK283" s="203">
        <f>ROUND(I283*H283,2)</f>
        <v>0</v>
      </c>
      <c r="BL283" s="19" t="s">
        <v>228</v>
      </c>
      <c r="BM283" s="202" t="s">
        <v>491</v>
      </c>
    </row>
    <row r="284" spans="1:65" s="2" customFormat="1" ht="58.5">
      <c r="A284" s="36"/>
      <c r="B284" s="37"/>
      <c r="C284" s="38"/>
      <c r="D284" s="204" t="s">
        <v>152</v>
      </c>
      <c r="E284" s="38"/>
      <c r="F284" s="205" t="s">
        <v>492</v>
      </c>
      <c r="G284" s="38"/>
      <c r="H284" s="38"/>
      <c r="I284" s="110"/>
      <c r="J284" s="38"/>
      <c r="K284" s="38"/>
      <c r="L284" s="41"/>
      <c r="M284" s="206"/>
      <c r="N284" s="207"/>
      <c r="O284" s="66"/>
      <c r="P284" s="66"/>
      <c r="Q284" s="66"/>
      <c r="R284" s="66"/>
      <c r="S284" s="66"/>
      <c r="T284" s="67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9" t="s">
        <v>152</v>
      </c>
      <c r="AU284" s="19" t="s">
        <v>84</v>
      </c>
    </row>
    <row r="285" spans="1:65" s="13" customFormat="1" ht="11.25">
      <c r="B285" s="208"/>
      <c r="C285" s="209"/>
      <c r="D285" s="204" t="s">
        <v>181</v>
      </c>
      <c r="E285" s="210" t="s">
        <v>19</v>
      </c>
      <c r="F285" s="211" t="s">
        <v>493</v>
      </c>
      <c r="G285" s="209"/>
      <c r="H285" s="212">
        <v>6</v>
      </c>
      <c r="I285" s="213"/>
      <c r="J285" s="209"/>
      <c r="K285" s="209"/>
      <c r="L285" s="214"/>
      <c r="M285" s="215"/>
      <c r="N285" s="216"/>
      <c r="O285" s="216"/>
      <c r="P285" s="216"/>
      <c r="Q285" s="216"/>
      <c r="R285" s="216"/>
      <c r="S285" s="216"/>
      <c r="T285" s="217"/>
      <c r="AT285" s="218" t="s">
        <v>181</v>
      </c>
      <c r="AU285" s="218" t="s">
        <v>84</v>
      </c>
      <c r="AV285" s="13" t="s">
        <v>84</v>
      </c>
      <c r="AW285" s="13" t="s">
        <v>35</v>
      </c>
      <c r="AX285" s="13" t="s">
        <v>82</v>
      </c>
      <c r="AY285" s="218" t="s">
        <v>143</v>
      </c>
    </row>
    <row r="286" spans="1:65" s="2" customFormat="1" ht="44.25" customHeight="1">
      <c r="A286" s="36"/>
      <c r="B286" s="37"/>
      <c r="C286" s="251" t="s">
        <v>494</v>
      </c>
      <c r="D286" s="251" t="s">
        <v>250</v>
      </c>
      <c r="E286" s="252" t="s">
        <v>495</v>
      </c>
      <c r="F286" s="253" t="s">
        <v>496</v>
      </c>
      <c r="G286" s="254" t="s">
        <v>149</v>
      </c>
      <c r="H286" s="255">
        <v>1</v>
      </c>
      <c r="I286" s="256"/>
      <c r="J286" s="257">
        <f>ROUND(I286*H286,2)</f>
        <v>0</v>
      </c>
      <c r="K286" s="258"/>
      <c r="L286" s="259"/>
      <c r="M286" s="260" t="s">
        <v>19</v>
      </c>
      <c r="N286" s="261" t="s">
        <v>45</v>
      </c>
      <c r="O286" s="66"/>
      <c r="P286" s="200">
        <f>O286*H286</f>
        <v>0</v>
      </c>
      <c r="Q286" s="200">
        <v>0</v>
      </c>
      <c r="R286" s="200">
        <f>Q286*H286</f>
        <v>0</v>
      </c>
      <c r="S286" s="200">
        <v>0</v>
      </c>
      <c r="T286" s="201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02" t="s">
        <v>299</v>
      </c>
      <c r="AT286" s="202" t="s">
        <v>250</v>
      </c>
      <c r="AU286" s="202" t="s">
        <v>84</v>
      </c>
      <c r="AY286" s="19" t="s">
        <v>143</v>
      </c>
      <c r="BE286" s="203">
        <f>IF(N286="základní",J286,0)</f>
        <v>0</v>
      </c>
      <c r="BF286" s="203">
        <f>IF(N286="snížená",J286,0)</f>
        <v>0</v>
      </c>
      <c r="BG286" s="203">
        <f>IF(N286="zákl. přenesená",J286,0)</f>
        <v>0</v>
      </c>
      <c r="BH286" s="203">
        <f>IF(N286="sníž. přenesená",J286,0)</f>
        <v>0</v>
      </c>
      <c r="BI286" s="203">
        <f>IF(N286="nulová",J286,0)</f>
        <v>0</v>
      </c>
      <c r="BJ286" s="19" t="s">
        <v>82</v>
      </c>
      <c r="BK286" s="203">
        <f>ROUND(I286*H286,2)</f>
        <v>0</v>
      </c>
      <c r="BL286" s="19" t="s">
        <v>228</v>
      </c>
      <c r="BM286" s="202" t="s">
        <v>497</v>
      </c>
    </row>
    <row r="287" spans="1:65" s="2" customFormat="1" ht="58.5">
      <c r="A287" s="36"/>
      <c r="B287" s="37"/>
      <c r="C287" s="38"/>
      <c r="D287" s="204" t="s">
        <v>152</v>
      </c>
      <c r="E287" s="38"/>
      <c r="F287" s="205" t="s">
        <v>492</v>
      </c>
      <c r="G287" s="38"/>
      <c r="H287" s="38"/>
      <c r="I287" s="110"/>
      <c r="J287" s="38"/>
      <c r="K287" s="38"/>
      <c r="L287" s="41"/>
      <c r="M287" s="206"/>
      <c r="N287" s="207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9" t="s">
        <v>152</v>
      </c>
      <c r="AU287" s="19" t="s">
        <v>84</v>
      </c>
    </row>
    <row r="288" spans="1:65" s="13" customFormat="1" ht="11.25">
      <c r="B288" s="208"/>
      <c r="C288" s="209"/>
      <c r="D288" s="204" t="s">
        <v>181</v>
      </c>
      <c r="E288" s="210" t="s">
        <v>19</v>
      </c>
      <c r="F288" s="211" t="s">
        <v>82</v>
      </c>
      <c r="G288" s="209"/>
      <c r="H288" s="212">
        <v>1</v>
      </c>
      <c r="I288" s="213"/>
      <c r="J288" s="209"/>
      <c r="K288" s="209"/>
      <c r="L288" s="214"/>
      <c r="M288" s="215"/>
      <c r="N288" s="216"/>
      <c r="O288" s="216"/>
      <c r="P288" s="216"/>
      <c r="Q288" s="216"/>
      <c r="R288" s="216"/>
      <c r="S288" s="216"/>
      <c r="T288" s="217"/>
      <c r="AT288" s="218" t="s">
        <v>181</v>
      </c>
      <c r="AU288" s="218" t="s">
        <v>84</v>
      </c>
      <c r="AV288" s="13" t="s">
        <v>84</v>
      </c>
      <c r="AW288" s="13" t="s">
        <v>35</v>
      </c>
      <c r="AX288" s="13" t="s">
        <v>82</v>
      </c>
      <c r="AY288" s="218" t="s">
        <v>143</v>
      </c>
    </row>
    <row r="289" spans="1:65" s="2" customFormat="1" ht="44.25" customHeight="1">
      <c r="A289" s="36"/>
      <c r="B289" s="37"/>
      <c r="C289" s="251" t="s">
        <v>498</v>
      </c>
      <c r="D289" s="251" t="s">
        <v>250</v>
      </c>
      <c r="E289" s="252" t="s">
        <v>499</v>
      </c>
      <c r="F289" s="253" t="s">
        <v>500</v>
      </c>
      <c r="G289" s="254" t="s">
        <v>149</v>
      </c>
      <c r="H289" s="255">
        <v>6</v>
      </c>
      <c r="I289" s="256"/>
      <c r="J289" s="257">
        <f>ROUND(I289*H289,2)</f>
        <v>0</v>
      </c>
      <c r="K289" s="258"/>
      <c r="L289" s="259"/>
      <c r="M289" s="260" t="s">
        <v>19</v>
      </c>
      <c r="N289" s="261" t="s">
        <v>45</v>
      </c>
      <c r="O289" s="66"/>
      <c r="P289" s="200">
        <f>O289*H289</f>
        <v>0</v>
      </c>
      <c r="Q289" s="200">
        <v>0</v>
      </c>
      <c r="R289" s="200">
        <f>Q289*H289</f>
        <v>0</v>
      </c>
      <c r="S289" s="200">
        <v>0</v>
      </c>
      <c r="T289" s="201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02" t="s">
        <v>299</v>
      </c>
      <c r="AT289" s="202" t="s">
        <v>250</v>
      </c>
      <c r="AU289" s="202" t="s">
        <v>84</v>
      </c>
      <c r="AY289" s="19" t="s">
        <v>143</v>
      </c>
      <c r="BE289" s="203">
        <f>IF(N289="základní",J289,0)</f>
        <v>0</v>
      </c>
      <c r="BF289" s="203">
        <f>IF(N289="snížená",J289,0)</f>
        <v>0</v>
      </c>
      <c r="BG289" s="203">
        <f>IF(N289="zákl. přenesená",J289,0)</f>
        <v>0</v>
      </c>
      <c r="BH289" s="203">
        <f>IF(N289="sníž. přenesená",J289,0)</f>
        <v>0</v>
      </c>
      <c r="BI289" s="203">
        <f>IF(N289="nulová",J289,0)</f>
        <v>0</v>
      </c>
      <c r="BJ289" s="19" t="s">
        <v>82</v>
      </c>
      <c r="BK289" s="203">
        <f>ROUND(I289*H289,2)</f>
        <v>0</v>
      </c>
      <c r="BL289" s="19" t="s">
        <v>228</v>
      </c>
      <c r="BM289" s="202" t="s">
        <v>501</v>
      </c>
    </row>
    <row r="290" spans="1:65" s="2" customFormat="1" ht="58.5">
      <c r="A290" s="36"/>
      <c r="B290" s="37"/>
      <c r="C290" s="38"/>
      <c r="D290" s="204" t="s">
        <v>152</v>
      </c>
      <c r="E290" s="38"/>
      <c r="F290" s="205" t="s">
        <v>492</v>
      </c>
      <c r="G290" s="38"/>
      <c r="H290" s="38"/>
      <c r="I290" s="110"/>
      <c r="J290" s="38"/>
      <c r="K290" s="38"/>
      <c r="L290" s="41"/>
      <c r="M290" s="206"/>
      <c r="N290" s="207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152</v>
      </c>
      <c r="AU290" s="19" t="s">
        <v>84</v>
      </c>
    </row>
    <row r="291" spans="1:65" s="13" customFormat="1" ht="11.25">
      <c r="B291" s="208"/>
      <c r="C291" s="209"/>
      <c r="D291" s="204" t="s">
        <v>181</v>
      </c>
      <c r="E291" s="210" t="s">
        <v>19</v>
      </c>
      <c r="F291" s="211" t="s">
        <v>154</v>
      </c>
      <c r="G291" s="209"/>
      <c r="H291" s="212">
        <v>6</v>
      </c>
      <c r="I291" s="213"/>
      <c r="J291" s="209"/>
      <c r="K291" s="209"/>
      <c r="L291" s="214"/>
      <c r="M291" s="215"/>
      <c r="N291" s="216"/>
      <c r="O291" s="216"/>
      <c r="P291" s="216"/>
      <c r="Q291" s="216"/>
      <c r="R291" s="216"/>
      <c r="S291" s="216"/>
      <c r="T291" s="217"/>
      <c r="AT291" s="218" t="s">
        <v>181</v>
      </c>
      <c r="AU291" s="218" t="s">
        <v>84</v>
      </c>
      <c r="AV291" s="13" t="s">
        <v>84</v>
      </c>
      <c r="AW291" s="13" t="s">
        <v>35</v>
      </c>
      <c r="AX291" s="13" t="s">
        <v>82</v>
      </c>
      <c r="AY291" s="218" t="s">
        <v>143</v>
      </c>
    </row>
    <row r="292" spans="1:65" s="2" customFormat="1" ht="44.25" customHeight="1">
      <c r="A292" s="36"/>
      <c r="B292" s="37"/>
      <c r="C292" s="251" t="s">
        <v>502</v>
      </c>
      <c r="D292" s="251" t="s">
        <v>250</v>
      </c>
      <c r="E292" s="252" t="s">
        <v>503</v>
      </c>
      <c r="F292" s="253" t="s">
        <v>504</v>
      </c>
      <c r="G292" s="254" t="s">
        <v>149</v>
      </c>
      <c r="H292" s="255">
        <v>2</v>
      </c>
      <c r="I292" s="256"/>
      <c r="J292" s="257">
        <f>ROUND(I292*H292,2)</f>
        <v>0</v>
      </c>
      <c r="K292" s="258"/>
      <c r="L292" s="259"/>
      <c r="M292" s="260" t="s">
        <v>19</v>
      </c>
      <c r="N292" s="261" t="s">
        <v>45</v>
      </c>
      <c r="O292" s="66"/>
      <c r="P292" s="200">
        <f>O292*H292</f>
        <v>0</v>
      </c>
      <c r="Q292" s="200">
        <v>0</v>
      </c>
      <c r="R292" s="200">
        <f>Q292*H292</f>
        <v>0</v>
      </c>
      <c r="S292" s="200">
        <v>0</v>
      </c>
      <c r="T292" s="201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02" t="s">
        <v>299</v>
      </c>
      <c r="AT292" s="202" t="s">
        <v>250</v>
      </c>
      <c r="AU292" s="202" t="s">
        <v>84</v>
      </c>
      <c r="AY292" s="19" t="s">
        <v>143</v>
      </c>
      <c r="BE292" s="203">
        <f>IF(N292="základní",J292,0)</f>
        <v>0</v>
      </c>
      <c r="BF292" s="203">
        <f>IF(N292="snížená",J292,0)</f>
        <v>0</v>
      </c>
      <c r="BG292" s="203">
        <f>IF(N292="zákl. přenesená",J292,0)</f>
        <v>0</v>
      </c>
      <c r="BH292" s="203">
        <f>IF(N292="sníž. přenesená",J292,0)</f>
        <v>0</v>
      </c>
      <c r="BI292" s="203">
        <f>IF(N292="nulová",J292,0)</f>
        <v>0</v>
      </c>
      <c r="BJ292" s="19" t="s">
        <v>82</v>
      </c>
      <c r="BK292" s="203">
        <f>ROUND(I292*H292,2)</f>
        <v>0</v>
      </c>
      <c r="BL292" s="19" t="s">
        <v>228</v>
      </c>
      <c r="BM292" s="202" t="s">
        <v>505</v>
      </c>
    </row>
    <row r="293" spans="1:65" s="2" customFormat="1" ht="58.5">
      <c r="A293" s="36"/>
      <c r="B293" s="37"/>
      <c r="C293" s="38"/>
      <c r="D293" s="204" t="s">
        <v>152</v>
      </c>
      <c r="E293" s="38"/>
      <c r="F293" s="205" t="s">
        <v>492</v>
      </c>
      <c r="G293" s="38"/>
      <c r="H293" s="38"/>
      <c r="I293" s="110"/>
      <c r="J293" s="38"/>
      <c r="K293" s="38"/>
      <c r="L293" s="41"/>
      <c r="M293" s="206"/>
      <c r="N293" s="207"/>
      <c r="O293" s="66"/>
      <c r="P293" s="66"/>
      <c r="Q293" s="66"/>
      <c r="R293" s="66"/>
      <c r="S293" s="66"/>
      <c r="T293" s="67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T293" s="19" t="s">
        <v>152</v>
      </c>
      <c r="AU293" s="19" t="s">
        <v>84</v>
      </c>
    </row>
    <row r="294" spans="1:65" s="13" customFormat="1" ht="11.25">
      <c r="B294" s="208"/>
      <c r="C294" s="209"/>
      <c r="D294" s="204" t="s">
        <v>181</v>
      </c>
      <c r="E294" s="210" t="s">
        <v>19</v>
      </c>
      <c r="F294" s="211" t="s">
        <v>84</v>
      </c>
      <c r="G294" s="209"/>
      <c r="H294" s="212">
        <v>2</v>
      </c>
      <c r="I294" s="213"/>
      <c r="J294" s="209"/>
      <c r="K294" s="209"/>
      <c r="L294" s="214"/>
      <c r="M294" s="215"/>
      <c r="N294" s="216"/>
      <c r="O294" s="216"/>
      <c r="P294" s="216"/>
      <c r="Q294" s="216"/>
      <c r="R294" s="216"/>
      <c r="S294" s="216"/>
      <c r="T294" s="217"/>
      <c r="AT294" s="218" t="s">
        <v>181</v>
      </c>
      <c r="AU294" s="218" t="s">
        <v>84</v>
      </c>
      <c r="AV294" s="13" t="s">
        <v>84</v>
      </c>
      <c r="AW294" s="13" t="s">
        <v>35</v>
      </c>
      <c r="AX294" s="13" t="s">
        <v>82</v>
      </c>
      <c r="AY294" s="218" t="s">
        <v>143</v>
      </c>
    </row>
    <row r="295" spans="1:65" s="2" customFormat="1" ht="33" customHeight="1">
      <c r="A295" s="36"/>
      <c r="B295" s="37"/>
      <c r="C295" s="190" t="s">
        <v>506</v>
      </c>
      <c r="D295" s="190" t="s">
        <v>146</v>
      </c>
      <c r="E295" s="191" t="s">
        <v>507</v>
      </c>
      <c r="F295" s="192" t="s">
        <v>508</v>
      </c>
      <c r="G295" s="193" t="s">
        <v>149</v>
      </c>
      <c r="H295" s="194">
        <v>2</v>
      </c>
      <c r="I295" s="195"/>
      <c r="J295" s="196">
        <f>ROUND(I295*H295,2)</f>
        <v>0</v>
      </c>
      <c r="K295" s="197"/>
      <c r="L295" s="41"/>
      <c r="M295" s="198" t="s">
        <v>19</v>
      </c>
      <c r="N295" s="199" t="s">
        <v>45</v>
      </c>
      <c r="O295" s="66"/>
      <c r="P295" s="200">
        <f>O295*H295</f>
        <v>0</v>
      </c>
      <c r="Q295" s="200">
        <v>9.2000000000000003E-4</v>
      </c>
      <c r="R295" s="200">
        <f>Q295*H295</f>
        <v>1.8400000000000001E-3</v>
      </c>
      <c r="S295" s="200">
        <v>0</v>
      </c>
      <c r="T295" s="201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02" t="s">
        <v>228</v>
      </c>
      <c r="AT295" s="202" t="s">
        <v>146</v>
      </c>
      <c r="AU295" s="202" t="s">
        <v>84</v>
      </c>
      <c r="AY295" s="19" t="s">
        <v>143</v>
      </c>
      <c r="BE295" s="203">
        <f>IF(N295="základní",J295,0)</f>
        <v>0</v>
      </c>
      <c r="BF295" s="203">
        <f>IF(N295="snížená",J295,0)</f>
        <v>0</v>
      </c>
      <c r="BG295" s="203">
        <f>IF(N295="zákl. přenesená",J295,0)</f>
        <v>0</v>
      </c>
      <c r="BH295" s="203">
        <f>IF(N295="sníž. přenesená",J295,0)</f>
        <v>0</v>
      </c>
      <c r="BI295" s="203">
        <f>IF(N295="nulová",J295,0)</f>
        <v>0</v>
      </c>
      <c r="BJ295" s="19" t="s">
        <v>82</v>
      </c>
      <c r="BK295" s="203">
        <f>ROUND(I295*H295,2)</f>
        <v>0</v>
      </c>
      <c r="BL295" s="19" t="s">
        <v>228</v>
      </c>
      <c r="BM295" s="202" t="s">
        <v>509</v>
      </c>
    </row>
    <row r="296" spans="1:65" s="2" customFormat="1" ht="33" customHeight="1">
      <c r="A296" s="36"/>
      <c r="B296" s="37"/>
      <c r="C296" s="251" t="s">
        <v>510</v>
      </c>
      <c r="D296" s="251" t="s">
        <v>250</v>
      </c>
      <c r="E296" s="252" t="s">
        <v>511</v>
      </c>
      <c r="F296" s="253" t="s">
        <v>512</v>
      </c>
      <c r="G296" s="254" t="s">
        <v>149</v>
      </c>
      <c r="H296" s="255">
        <v>2</v>
      </c>
      <c r="I296" s="256"/>
      <c r="J296" s="257">
        <f>ROUND(I296*H296,2)</f>
        <v>0</v>
      </c>
      <c r="K296" s="258"/>
      <c r="L296" s="259"/>
      <c r="M296" s="260" t="s">
        <v>19</v>
      </c>
      <c r="N296" s="261" t="s">
        <v>45</v>
      </c>
      <c r="O296" s="66"/>
      <c r="P296" s="200">
        <f>O296*H296</f>
        <v>0</v>
      </c>
      <c r="Q296" s="200">
        <v>0</v>
      </c>
      <c r="R296" s="200">
        <f>Q296*H296</f>
        <v>0</v>
      </c>
      <c r="S296" s="200">
        <v>0</v>
      </c>
      <c r="T296" s="201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02" t="s">
        <v>299</v>
      </c>
      <c r="AT296" s="202" t="s">
        <v>250</v>
      </c>
      <c r="AU296" s="202" t="s">
        <v>84</v>
      </c>
      <c r="AY296" s="19" t="s">
        <v>143</v>
      </c>
      <c r="BE296" s="203">
        <f>IF(N296="základní",J296,0)</f>
        <v>0</v>
      </c>
      <c r="BF296" s="203">
        <f>IF(N296="snížená",J296,0)</f>
        <v>0</v>
      </c>
      <c r="BG296" s="203">
        <f>IF(N296="zákl. přenesená",J296,0)</f>
        <v>0</v>
      </c>
      <c r="BH296" s="203">
        <f>IF(N296="sníž. přenesená",J296,0)</f>
        <v>0</v>
      </c>
      <c r="BI296" s="203">
        <f>IF(N296="nulová",J296,0)</f>
        <v>0</v>
      </c>
      <c r="BJ296" s="19" t="s">
        <v>82</v>
      </c>
      <c r="BK296" s="203">
        <f>ROUND(I296*H296,2)</f>
        <v>0</v>
      </c>
      <c r="BL296" s="19" t="s">
        <v>228</v>
      </c>
      <c r="BM296" s="202" t="s">
        <v>513</v>
      </c>
    </row>
    <row r="297" spans="1:65" s="2" customFormat="1" ht="78">
      <c r="A297" s="36"/>
      <c r="B297" s="37"/>
      <c r="C297" s="38"/>
      <c r="D297" s="204" t="s">
        <v>152</v>
      </c>
      <c r="E297" s="38"/>
      <c r="F297" s="205" t="s">
        <v>514</v>
      </c>
      <c r="G297" s="38"/>
      <c r="H297" s="38"/>
      <c r="I297" s="110"/>
      <c r="J297" s="38"/>
      <c r="K297" s="38"/>
      <c r="L297" s="41"/>
      <c r="M297" s="206"/>
      <c r="N297" s="207"/>
      <c r="O297" s="66"/>
      <c r="P297" s="66"/>
      <c r="Q297" s="66"/>
      <c r="R297" s="66"/>
      <c r="S297" s="66"/>
      <c r="T297" s="67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9" t="s">
        <v>152</v>
      </c>
      <c r="AU297" s="19" t="s">
        <v>84</v>
      </c>
    </row>
    <row r="298" spans="1:65" s="2" customFormat="1" ht="33" customHeight="1">
      <c r="A298" s="36"/>
      <c r="B298" s="37"/>
      <c r="C298" s="190" t="s">
        <v>515</v>
      </c>
      <c r="D298" s="190" t="s">
        <v>146</v>
      </c>
      <c r="E298" s="191" t="s">
        <v>516</v>
      </c>
      <c r="F298" s="192" t="s">
        <v>517</v>
      </c>
      <c r="G298" s="193" t="s">
        <v>149</v>
      </c>
      <c r="H298" s="194">
        <v>1</v>
      </c>
      <c r="I298" s="195"/>
      <c r="J298" s="196">
        <f>ROUND(I298*H298,2)</f>
        <v>0</v>
      </c>
      <c r="K298" s="197"/>
      <c r="L298" s="41"/>
      <c r="M298" s="198" t="s">
        <v>19</v>
      </c>
      <c r="N298" s="199" t="s">
        <v>45</v>
      </c>
      <c r="O298" s="66"/>
      <c r="P298" s="200">
        <f>O298*H298</f>
        <v>0</v>
      </c>
      <c r="Q298" s="200">
        <v>9.3000000000000005E-4</v>
      </c>
      <c r="R298" s="200">
        <f>Q298*H298</f>
        <v>9.3000000000000005E-4</v>
      </c>
      <c r="S298" s="200">
        <v>0</v>
      </c>
      <c r="T298" s="201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02" t="s">
        <v>228</v>
      </c>
      <c r="AT298" s="202" t="s">
        <v>146</v>
      </c>
      <c r="AU298" s="202" t="s">
        <v>84</v>
      </c>
      <c r="AY298" s="19" t="s">
        <v>143</v>
      </c>
      <c r="BE298" s="203">
        <f>IF(N298="základní",J298,0)</f>
        <v>0</v>
      </c>
      <c r="BF298" s="203">
        <f>IF(N298="snížená",J298,0)</f>
        <v>0</v>
      </c>
      <c r="BG298" s="203">
        <f>IF(N298="zákl. přenesená",J298,0)</f>
        <v>0</v>
      </c>
      <c r="BH298" s="203">
        <f>IF(N298="sníž. přenesená",J298,0)</f>
        <v>0</v>
      </c>
      <c r="BI298" s="203">
        <f>IF(N298="nulová",J298,0)</f>
        <v>0</v>
      </c>
      <c r="BJ298" s="19" t="s">
        <v>82</v>
      </c>
      <c r="BK298" s="203">
        <f>ROUND(I298*H298,2)</f>
        <v>0</v>
      </c>
      <c r="BL298" s="19" t="s">
        <v>228</v>
      </c>
      <c r="BM298" s="202" t="s">
        <v>518</v>
      </c>
    </row>
    <row r="299" spans="1:65" s="2" customFormat="1" ht="55.5" customHeight="1">
      <c r="A299" s="36"/>
      <c r="B299" s="37"/>
      <c r="C299" s="251" t="s">
        <v>519</v>
      </c>
      <c r="D299" s="251" t="s">
        <v>250</v>
      </c>
      <c r="E299" s="252" t="s">
        <v>520</v>
      </c>
      <c r="F299" s="253" t="s">
        <v>521</v>
      </c>
      <c r="G299" s="254" t="s">
        <v>149</v>
      </c>
      <c r="H299" s="255">
        <v>1</v>
      </c>
      <c r="I299" s="256"/>
      <c r="J299" s="257">
        <f>ROUND(I299*H299,2)</f>
        <v>0</v>
      </c>
      <c r="K299" s="258"/>
      <c r="L299" s="259"/>
      <c r="M299" s="260" t="s">
        <v>19</v>
      </c>
      <c r="N299" s="261" t="s">
        <v>45</v>
      </c>
      <c r="O299" s="66"/>
      <c r="P299" s="200">
        <f>O299*H299</f>
        <v>0</v>
      </c>
      <c r="Q299" s="200">
        <v>0</v>
      </c>
      <c r="R299" s="200">
        <f>Q299*H299</f>
        <v>0</v>
      </c>
      <c r="S299" s="200">
        <v>0</v>
      </c>
      <c r="T299" s="201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02" t="s">
        <v>299</v>
      </c>
      <c r="AT299" s="202" t="s">
        <v>250</v>
      </c>
      <c r="AU299" s="202" t="s">
        <v>84</v>
      </c>
      <c r="AY299" s="19" t="s">
        <v>143</v>
      </c>
      <c r="BE299" s="203">
        <f>IF(N299="základní",J299,0)</f>
        <v>0</v>
      </c>
      <c r="BF299" s="203">
        <f>IF(N299="snížená",J299,0)</f>
        <v>0</v>
      </c>
      <c r="BG299" s="203">
        <f>IF(N299="zákl. přenesená",J299,0)</f>
        <v>0</v>
      </c>
      <c r="BH299" s="203">
        <f>IF(N299="sníž. přenesená",J299,0)</f>
        <v>0</v>
      </c>
      <c r="BI299" s="203">
        <f>IF(N299="nulová",J299,0)</f>
        <v>0</v>
      </c>
      <c r="BJ299" s="19" t="s">
        <v>82</v>
      </c>
      <c r="BK299" s="203">
        <f>ROUND(I299*H299,2)</f>
        <v>0</v>
      </c>
      <c r="BL299" s="19" t="s">
        <v>228</v>
      </c>
      <c r="BM299" s="202" t="s">
        <v>522</v>
      </c>
    </row>
    <row r="300" spans="1:65" s="2" customFormat="1" ht="78">
      <c r="A300" s="36"/>
      <c r="B300" s="37"/>
      <c r="C300" s="38"/>
      <c r="D300" s="204" t="s">
        <v>152</v>
      </c>
      <c r="E300" s="38"/>
      <c r="F300" s="205" t="s">
        <v>514</v>
      </c>
      <c r="G300" s="38"/>
      <c r="H300" s="38"/>
      <c r="I300" s="110"/>
      <c r="J300" s="38"/>
      <c r="K300" s="38"/>
      <c r="L300" s="41"/>
      <c r="M300" s="206"/>
      <c r="N300" s="207"/>
      <c r="O300" s="66"/>
      <c r="P300" s="66"/>
      <c r="Q300" s="66"/>
      <c r="R300" s="66"/>
      <c r="S300" s="66"/>
      <c r="T300" s="67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9" t="s">
        <v>152</v>
      </c>
      <c r="AU300" s="19" t="s">
        <v>84</v>
      </c>
    </row>
    <row r="301" spans="1:65" s="2" customFormat="1" ht="21.75" customHeight="1">
      <c r="A301" s="36"/>
      <c r="B301" s="37"/>
      <c r="C301" s="190" t="s">
        <v>523</v>
      </c>
      <c r="D301" s="190" t="s">
        <v>146</v>
      </c>
      <c r="E301" s="191" t="s">
        <v>524</v>
      </c>
      <c r="F301" s="192" t="s">
        <v>525</v>
      </c>
      <c r="G301" s="193" t="s">
        <v>149</v>
      </c>
      <c r="H301" s="194">
        <v>15</v>
      </c>
      <c r="I301" s="195"/>
      <c r="J301" s="196">
        <f>ROUND(I301*H301,2)</f>
        <v>0</v>
      </c>
      <c r="K301" s="197"/>
      <c r="L301" s="41"/>
      <c r="M301" s="198" t="s">
        <v>19</v>
      </c>
      <c r="N301" s="199" t="s">
        <v>45</v>
      </c>
      <c r="O301" s="66"/>
      <c r="P301" s="200">
        <f>O301*H301</f>
        <v>0</v>
      </c>
      <c r="Q301" s="200">
        <v>0</v>
      </c>
      <c r="R301" s="200">
        <f>Q301*H301</f>
        <v>0</v>
      </c>
      <c r="S301" s="200">
        <v>0</v>
      </c>
      <c r="T301" s="201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02" t="s">
        <v>228</v>
      </c>
      <c r="AT301" s="202" t="s">
        <v>146</v>
      </c>
      <c r="AU301" s="202" t="s">
        <v>84</v>
      </c>
      <c r="AY301" s="19" t="s">
        <v>143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19" t="s">
        <v>82</v>
      </c>
      <c r="BK301" s="203">
        <f>ROUND(I301*H301,2)</f>
        <v>0</v>
      </c>
      <c r="BL301" s="19" t="s">
        <v>228</v>
      </c>
      <c r="BM301" s="202" t="s">
        <v>526</v>
      </c>
    </row>
    <row r="302" spans="1:65" s="13" customFormat="1" ht="11.25">
      <c r="B302" s="208"/>
      <c r="C302" s="209"/>
      <c r="D302" s="204" t="s">
        <v>181</v>
      </c>
      <c r="E302" s="210" t="s">
        <v>19</v>
      </c>
      <c r="F302" s="211" t="s">
        <v>527</v>
      </c>
      <c r="G302" s="209"/>
      <c r="H302" s="212">
        <v>15</v>
      </c>
      <c r="I302" s="213"/>
      <c r="J302" s="209"/>
      <c r="K302" s="209"/>
      <c r="L302" s="214"/>
      <c r="M302" s="215"/>
      <c r="N302" s="216"/>
      <c r="O302" s="216"/>
      <c r="P302" s="216"/>
      <c r="Q302" s="216"/>
      <c r="R302" s="216"/>
      <c r="S302" s="216"/>
      <c r="T302" s="217"/>
      <c r="AT302" s="218" t="s">
        <v>181</v>
      </c>
      <c r="AU302" s="218" t="s">
        <v>84</v>
      </c>
      <c r="AV302" s="13" t="s">
        <v>84</v>
      </c>
      <c r="AW302" s="13" t="s">
        <v>35</v>
      </c>
      <c r="AX302" s="13" t="s">
        <v>82</v>
      </c>
      <c r="AY302" s="218" t="s">
        <v>143</v>
      </c>
    </row>
    <row r="303" spans="1:65" s="2" customFormat="1" ht="21.75" customHeight="1">
      <c r="A303" s="36"/>
      <c r="B303" s="37"/>
      <c r="C303" s="251" t="s">
        <v>528</v>
      </c>
      <c r="D303" s="251" t="s">
        <v>250</v>
      </c>
      <c r="E303" s="252" t="s">
        <v>529</v>
      </c>
      <c r="F303" s="253" t="s">
        <v>530</v>
      </c>
      <c r="G303" s="254" t="s">
        <v>186</v>
      </c>
      <c r="H303" s="255">
        <v>16</v>
      </c>
      <c r="I303" s="256"/>
      <c r="J303" s="257">
        <f>ROUND(I303*H303,2)</f>
        <v>0</v>
      </c>
      <c r="K303" s="258"/>
      <c r="L303" s="259"/>
      <c r="M303" s="260" t="s">
        <v>19</v>
      </c>
      <c r="N303" s="261" t="s">
        <v>45</v>
      </c>
      <c r="O303" s="66"/>
      <c r="P303" s="200">
        <f>O303*H303</f>
        <v>0</v>
      </c>
      <c r="Q303" s="200">
        <v>0</v>
      </c>
      <c r="R303" s="200">
        <f>Q303*H303</f>
        <v>0</v>
      </c>
      <c r="S303" s="200">
        <v>0</v>
      </c>
      <c r="T303" s="201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02" t="s">
        <v>299</v>
      </c>
      <c r="AT303" s="202" t="s">
        <v>250</v>
      </c>
      <c r="AU303" s="202" t="s">
        <v>84</v>
      </c>
      <c r="AY303" s="19" t="s">
        <v>143</v>
      </c>
      <c r="BE303" s="203">
        <f>IF(N303="základní",J303,0)</f>
        <v>0</v>
      </c>
      <c r="BF303" s="203">
        <f>IF(N303="snížená",J303,0)</f>
        <v>0</v>
      </c>
      <c r="BG303" s="203">
        <f>IF(N303="zákl. přenesená",J303,0)</f>
        <v>0</v>
      </c>
      <c r="BH303" s="203">
        <f>IF(N303="sníž. přenesená",J303,0)</f>
        <v>0</v>
      </c>
      <c r="BI303" s="203">
        <f>IF(N303="nulová",J303,0)</f>
        <v>0</v>
      </c>
      <c r="BJ303" s="19" t="s">
        <v>82</v>
      </c>
      <c r="BK303" s="203">
        <f>ROUND(I303*H303,2)</f>
        <v>0</v>
      </c>
      <c r="BL303" s="19" t="s">
        <v>228</v>
      </c>
      <c r="BM303" s="202" t="s">
        <v>531</v>
      </c>
    </row>
    <row r="304" spans="1:65" s="2" customFormat="1" ht="29.25">
      <c r="A304" s="36"/>
      <c r="B304" s="37"/>
      <c r="C304" s="38"/>
      <c r="D304" s="204" t="s">
        <v>152</v>
      </c>
      <c r="E304" s="38"/>
      <c r="F304" s="205" t="s">
        <v>532</v>
      </c>
      <c r="G304" s="38"/>
      <c r="H304" s="38"/>
      <c r="I304" s="110"/>
      <c r="J304" s="38"/>
      <c r="K304" s="38"/>
      <c r="L304" s="41"/>
      <c r="M304" s="206"/>
      <c r="N304" s="207"/>
      <c r="O304" s="66"/>
      <c r="P304" s="66"/>
      <c r="Q304" s="66"/>
      <c r="R304" s="66"/>
      <c r="S304" s="66"/>
      <c r="T304" s="67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9" t="s">
        <v>152</v>
      </c>
      <c r="AU304" s="19" t="s">
        <v>84</v>
      </c>
    </row>
    <row r="305" spans="1:65" s="13" customFormat="1" ht="11.25">
      <c r="B305" s="208"/>
      <c r="C305" s="209"/>
      <c r="D305" s="204" t="s">
        <v>181</v>
      </c>
      <c r="E305" s="210" t="s">
        <v>19</v>
      </c>
      <c r="F305" s="211" t="s">
        <v>444</v>
      </c>
      <c r="G305" s="209"/>
      <c r="H305" s="212">
        <v>16</v>
      </c>
      <c r="I305" s="213"/>
      <c r="J305" s="209"/>
      <c r="K305" s="209"/>
      <c r="L305" s="214"/>
      <c r="M305" s="215"/>
      <c r="N305" s="216"/>
      <c r="O305" s="216"/>
      <c r="P305" s="216"/>
      <c r="Q305" s="216"/>
      <c r="R305" s="216"/>
      <c r="S305" s="216"/>
      <c r="T305" s="217"/>
      <c r="AT305" s="218" t="s">
        <v>181</v>
      </c>
      <c r="AU305" s="218" t="s">
        <v>84</v>
      </c>
      <c r="AV305" s="13" t="s">
        <v>84</v>
      </c>
      <c r="AW305" s="13" t="s">
        <v>35</v>
      </c>
      <c r="AX305" s="13" t="s">
        <v>82</v>
      </c>
      <c r="AY305" s="218" t="s">
        <v>143</v>
      </c>
    </row>
    <row r="306" spans="1:65" s="2" customFormat="1" ht="16.5" customHeight="1">
      <c r="A306" s="36"/>
      <c r="B306" s="37"/>
      <c r="C306" s="251" t="s">
        <v>533</v>
      </c>
      <c r="D306" s="251" t="s">
        <v>250</v>
      </c>
      <c r="E306" s="252" t="s">
        <v>534</v>
      </c>
      <c r="F306" s="253" t="s">
        <v>535</v>
      </c>
      <c r="G306" s="254" t="s">
        <v>149</v>
      </c>
      <c r="H306" s="255">
        <v>15</v>
      </c>
      <c r="I306" s="256"/>
      <c r="J306" s="257">
        <f>ROUND(I306*H306,2)</f>
        <v>0</v>
      </c>
      <c r="K306" s="258"/>
      <c r="L306" s="259"/>
      <c r="M306" s="260" t="s">
        <v>19</v>
      </c>
      <c r="N306" s="261" t="s">
        <v>45</v>
      </c>
      <c r="O306" s="66"/>
      <c r="P306" s="200">
        <f>O306*H306</f>
        <v>0</v>
      </c>
      <c r="Q306" s="200">
        <v>0</v>
      </c>
      <c r="R306" s="200">
        <f>Q306*H306</f>
        <v>0</v>
      </c>
      <c r="S306" s="200">
        <v>0</v>
      </c>
      <c r="T306" s="201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02" t="s">
        <v>299</v>
      </c>
      <c r="AT306" s="202" t="s">
        <v>250</v>
      </c>
      <c r="AU306" s="202" t="s">
        <v>84</v>
      </c>
      <c r="AY306" s="19" t="s">
        <v>143</v>
      </c>
      <c r="BE306" s="203">
        <f>IF(N306="základní",J306,0)</f>
        <v>0</v>
      </c>
      <c r="BF306" s="203">
        <f>IF(N306="snížená",J306,0)</f>
        <v>0</v>
      </c>
      <c r="BG306" s="203">
        <f>IF(N306="zákl. přenesená",J306,0)</f>
        <v>0</v>
      </c>
      <c r="BH306" s="203">
        <f>IF(N306="sníž. přenesená",J306,0)</f>
        <v>0</v>
      </c>
      <c r="BI306" s="203">
        <f>IF(N306="nulová",J306,0)</f>
        <v>0</v>
      </c>
      <c r="BJ306" s="19" t="s">
        <v>82</v>
      </c>
      <c r="BK306" s="203">
        <f>ROUND(I306*H306,2)</f>
        <v>0</v>
      </c>
      <c r="BL306" s="19" t="s">
        <v>228</v>
      </c>
      <c r="BM306" s="202" t="s">
        <v>536</v>
      </c>
    </row>
    <row r="307" spans="1:65" s="2" customFormat="1" ht="21.75" customHeight="1">
      <c r="A307" s="36"/>
      <c r="B307" s="37"/>
      <c r="C307" s="190" t="s">
        <v>537</v>
      </c>
      <c r="D307" s="190" t="s">
        <v>146</v>
      </c>
      <c r="E307" s="191" t="s">
        <v>538</v>
      </c>
      <c r="F307" s="192" t="s">
        <v>539</v>
      </c>
      <c r="G307" s="193" t="s">
        <v>461</v>
      </c>
      <c r="H307" s="262"/>
      <c r="I307" s="195"/>
      <c r="J307" s="196">
        <f>ROUND(I307*H307,2)</f>
        <v>0</v>
      </c>
      <c r="K307" s="197"/>
      <c r="L307" s="41"/>
      <c r="M307" s="198" t="s">
        <v>19</v>
      </c>
      <c r="N307" s="199" t="s">
        <v>45</v>
      </c>
      <c r="O307" s="66"/>
      <c r="P307" s="200">
        <f>O307*H307</f>
        <v>0</v>
      </c>
      <c r="Q307" s="200">
        <v>0</v>
      </c>
      <c r="R307" s="200">
        <f>Q307*H307</f>
        <v>0</v>
      </c>
      <c r="S307" s="200">
        <v>0</v>
      </c>
      <c r="T307" s="201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02" t="s">
        <v>228</v>
      </c>
      <c r="AT307" s="202" t="s">
        <v>146</v>
      </c>
      <c r="AU307" s="202" t="s">
        <v>84</v>
      </c>
      <c r="AY307" s="19" t="s">
        <v>143</v>
      </c>
      <c r="BE307" s="203">
        <f>IF(N307="základní",J307,0)</f>
        <v>0</v>
      </c>
      <c r="BF307" s="203">
        <f>IF(N307="snížená",J307,0)</f>
        <v>0</v>
      </c>
      <c r="BG307" s="203">
        <f>IF(N307="zákl. přenesená",J307,0)</f>
        <v>0</v>
      </c>
      <c r="BH307" s="203">
        <f>IF(N307="sníž. přenesená",J307,0)</f>
        <v>0</v>
      </c>
      <c r="BI307" s="203">
        <f>IF(N307="nulová",J307,0)</f>
        <v>0</v>
      </c>
      <c r="BJ307" s="19" t="s">
        <v>82</v>
      </c>
      <c r="BK307" s="203">
        <f>ROUND(I307*H307,2)</f>
        <v>0</v>
      </c>
      <c r="BL307" s="19" t="s">
        <v>228</v>
      </c>
      <c r="BM307" s="202" t="s">
        <v>540</v>
      </c>
    </row>
    <row r="308" spans="1:65" s="12" customFormat="1" ht="22.9" customHeight="1">
      <c r="B308" s="174"/>
      <c r="C308" s="175"/>
      <c r="D308" s="176" t="s">
        <v>73</v>
      </c>
      <c r="E308" s="188" t="s">
        <v>541</v>
      </c>
      <c r="F308" s="188" t="s">
        <v>542</v>
      </c>
      <c r="G308" s="175"/>
      <c r="H308" s="175"/>
      <c r="I308" s="178"/>
      <c r="J308" s="189">
        <f>BK308</f>
        <v>0</v>
      </c>
      <c r="K308" s="175"/>
      <c r="L308" s="180"/>
      <c r="M308" s="181"/>
      <c r="N308" s="182"/>
      <c r="O308" s="182"/>
      <c r="P308" s="183">
        <f>SUM(P309:P362)</f>
        <v>0</v>
      </c>
      <c r="Q308" s="182"/>
      <c r="R308" s="183">
        <f>SUM(R309:R362)</f>
        <v>1.3924790999999999</v>
      </c>
      <c r="S308" s="182"/>
      <c r="T308" s="184">
        <f>SUM(T309:T362)</f>
        <v>0.39380000000000004</v>
      </c>
      <c r="AR308" s="185" t="s">
        <v>84</v>
      </c>
      <c r="AT308" s="186" t="s">
        <v>73</v>
      </c>
      <c r="AU308" s="186" t="s">
        <v>82</v>
      </c>
      <c r="AY308" s="185" t="s">
        <v>143</v>
      </c>
      <c r="BK308" s="187">
        <f>SUM(BK309:BK362)</f>
        <v>0</v>
      </c>
    </row>
    <row r="309" spans="1:65" s="2" customFormat="1" ht="16.5" customHeight="1">
      <c r="A309" s="36"/>
      <c r="B309" s="37"/>
      <c r="C309" s="190" t="s">
        <v>543</v>
      </c>
      <c r="D309" s="190" t="s">
        <v>146</v>
      </c>
      <c r="E309" s="191" t="s">
        <v>544</v>
      </c>
      <c r="F309" s="192" t="s">
        <v>545</v>
      </c>
      <c r="G309" s="193" t="s">
        <v>158</v>
      </c>
      <c r="H309" s="194">
        <v>2.16</v>
      </c>
      <c r="I309" s="195"/>
      <c r="J309" s="196">
        <f>ROUND(I309*H309,2)</f>
        <v>0</v>
      </c>
      <c r="K309" s="197"/>
      <c r="L309" s="41"/>
      <c r="M309" s="198" t="s">
        <v>19</v>
      </c>
      <c r="N309" s="199" t="s">
        <v>45</v>
      </c>
      <c r="O309" s="66"/>
      <c r="P309" s="200">
        <f>O309*H309</f>
        <v>0</v>
      </c>
      <c r="Q309" s="200">
        <v>0</v>
      </c>
      <c r="R309" s="200">
        <f>Q309*H309</f>
        <v>0</v>
      </c>
      <c r="S309" s="200">
        <v>0</v>
      </c>
      <c r="T309" s="201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02" t="s">
        <v>228</v>
      </c>
      <c r="AT309" s="202" t="s">
        <v>146</v>
      </c>
      <c r="AU309" s="202" t="s">
        <v>84</v>
      </c>
      <c r="AY309" s="19" t="s">
        <v>143</v>
      </c>
      <c r="BE309" s="203">
        <f>IF(N309="základní",J309,0)</f>
        <v>0</v>
      </c>
      <c r="BF309" s="203">
        <f>IF(N309="snížená",J309,0)</f>
        <v>0</v>
      </c>
      <c r="BG309" s="203">
        <f>IF(N309="zákl. přenesená",J309,0)</f>
        <v>0</v>
      </c>
      <c r="BH309" s="203">
        <f>IF(N309="sníž. přenesená",J309,0)</f>
        <v>0</v>
      </c>
      <c r="BI309" s="203">
        <f>IF(N309="nulová",J309,0)</f>
        <v>0</v>
      </c>
      <c r="BJ309" s="19" t="s">
        <v>82</v>
      </c>
      <c r="BK309" s="203">
        <f>ROUND(I309*H309,2)</f>
        <v>0</v>
      </c>
      <c r="BL309" s="19" t="s">
        <v>228</v>
      </c>
      <c r="BM309" s="202" t="s">
        <v>546</v>
      </c>
    </row>
    <row r="310" spans="1:65" s="13" customFormat="1" ht="11.25">
      <c r="B310" s="208"/>
      <c r="C310" s="209"/>
      <c r="D310" s="204" t="s">
        <v>181</v>
      </c>
      <c r="E310" s="210" t="s">
        <v>19</v>
      </c>
      <c r="F310" s="211" t="s">
        <v>547</v>
      </c>
      <c r="G310" s="209"/>
      <c r="H310" s="212">
        <v>2.16</v>
      </c>
      <c r="I310" s="213"/>
      <c r="J310" s="209"/>
      <c r="K310" s="209"/>
      <c r="L310" s="214"/>
      <c r="M310" s="215"/>
      <c r="N310" s="216"/>
      <c r="O310" s="216"/>
      <c r="P310" s="216"/>
      <c r="Q310" s="216"/>
      <c r="R310" s="216"/>
      <c r="S310" s="216"/>
      <c r="T310" s="217"/>
      <c r="AT310" s="218" t="s">
        <v>181</v>
      </c>
      <c r="AU310" s="218" t="s">
        <v>84</v>
      </c>
      <c r="AV310" s="13" t="s">
        <v>84</v>
      </c>
      <c r="AW310" s="13" t="s">
        <v>35</v>
      </c>
      <c r="AX310" s="13" t="s">
        <v>74</v>
      </c>
      <c r="AY310" s="218" t="s">
        <v>143</v>
      </c>
    </row>
    <row r="311" spans="1:65" s="14" customFormat="1" ht="11.25">
      <c r="B311" s="219"/>
      <c r="C311" s="220"/>
      <c r="D311" s="204" t="s">
        <v>181</v>
      </c>
      <c r="E311" s="221" t="s">
        <v>19</v>
      </c>
      <c r="F311" s="222" t="s">
        <v>189</v>
      </c>
      <c r="G311" s="220"/>
      <c r="H311" s="223">
        <v>2.16</v>
      </c>
      <c r="I311" s="224"/>
      <c r="J311" s="220"/>
      <c r="K311" s="220"/>
      <c r="L311" s="225"/>
      <c r="M311" s="226"/>
      <c r="N311" s="227"/>
      <c r="O311" s="227"/>
      <c r="P311" s="227"/>
      <c r="Q311" s="227"/>
      <c r="R311" s="227"/>
      <c r="S311" s="227"/>
      <c r="T311" s="228"/>
      <c r="AT311" s="229" t="s">
        <v>181</v>
      </c>
      <c r="AU311" s="229" t="s">
        <v>84</v>
      </c>
      <c r="AV311" s="14" t="s">
        <v>150</v>
      </c>
      <c r="AW311" s="14" t="s">
        <v>35</v>
      </c>
      <c r="AX311" s="14" t="s">
        <v>82</v>
      </c>
      <c r="AY311" s="229" t="s">
        <v>143</v>
      </c>
    </row>
    <row r="312" spans="1:65" s="2" customFormat="1" ht="21.75" customHeight="1">
      <c r="A312" s="36"/>
      <c r="B312" s="37"/>
      <c r="C312" s="190" t="s">
        <v>548</v>
      </c>
      <c r="D312" s="190" t="s">
        <v>146</v>
      </c>
      <c r="E312" s="191" t="s">
        <v>549</v>
      </c>
      <c r="F312" s="192" t="s">
        <v>550</v>
      </c>
      <c r="G312" s="193" t="s">
        <v>158</v>
      </c>
      <c r="H312" s="194">
        <v>1.2</v>
      </c>
      <c r="I312" s="195"/>
      <c r="J312" s="196">
        <f>ROUND(I312*H312,2)</f>
        <v>0</v>
      </c>
      <c r="K312" s="197"/>
      <c r="L312" s="41"/>
      <c r="M312" s="198" t="s">
        <v>19</v>
      </c>
      <c r="N312" s="199" t="s">
        <v>45</v>
      </c>
      <c r="O312" s="66"/>
      <c r="P312" s="200">
        <f>O312*H312</f>
        <v>0</v>
      </c>
      <c r="Q312" s="200">
        <v>0</v>
      </c>
      <c r="R312" s="200">
        <f>Q312*H312</f>
        <v>0</v>
      </c>
      <c r="S312" s="200">
        <v>0</v>
      </c>
      <c r="T312" s="201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02" t="s">
        <v>228</v>
      </c>
      <c r="AT312" s="202" t="s">
        <v>146</v>
      </c>
      <c r="AU312" s="202" t="s">
        <v>84</v>
      </c>
      <c r="AY312" s="19" t="s">
        <v>143</v>
      </c>
      <c r="BE312" s="203">
        <f>IF(N312="základní",J312,0)</f>
        <v>0</v>
      </c>
      <c r="BF312" s="203">
        <f>IF(N312="snížená",J312,0)</f>
        <v>0</v>
      </c>
      <c r="BG312" s="203">
        <f>IF(N312="zákl. přenesená",J312,0)</f>
        <v>0</v>
      </c>
      <c r="BH312" s="203">
        <f>IF(N312="sníž. přenesená",J312,0)</f>
        <v>0</v>
      </c>
      <c r="BI312" s="203">
        <f>IF(N312="nulová",J312,0)</f>
        <v>0</v>
      </c>
      <c r="BJ312" s="19" t="s">
        <v>82</v>
      </c>
      <c r="BK312" s="203">
        <f>ROUND(I312*H312,2)</f>
        <v>0</v>
      </c>
      <c r="BL312" s="19" t="s">
        <v>228</v>
      </c>
      <c r="BM312" s="202" t="s">
        <v>551</v>
      </c>
    </row>
    <row r="313" spans="1:65" s="13" customFormat="1" ht="11.25">
      <c r="B313" s="208"/>
      <c r="C313" s="209"/>
      <c r="D313" s="204" t="s">
        <v>181</v>
      </c>
      <c r="E313" s="210" t="s">
        <v>19</v>
      </c>
      <c r="F313" s="211" t="s">
        <v>552</v>
      </c>
      <c r="G313" s="209"/>
      <c r="H313" s="212">
        <v>1.2</v>
      </c>
      <c r="I313" s="213"/>
      <c r="J313" s="209"/>
      <c r="K313" s="209"/>
      <c r="L313" s="214"/>
      <c r="M313" s="215"/>
      <c r="N313" s="216"/>
      <c r="O313" s="216"/>
      <c r="P313" s="216"/>
      <c r="Q313" s="216"/>
      <c r="R313" s="216"/>
      <c r="S313" s="216"/>
      <c r="T313" s="217"/>
      <c r="AT313" s="218" t="s">
        <v>181</v>
      </c>
      <c r="AU313" s="218" t="s">
        <v>84</v>
      </c>
      <c r="AV313" s="13" t="s">
        <v>84</v>
      </c>
      <c r="AW313" s="13" t="s">
        <v>35</v>
      </c>
      <c r="AX313" s="13" t="s">
        <v>74</v>
      </c>
      <c r="AY313" s="218" t="s">
        <v>143</v>
      </c>
    </row>
    <row r="314" spans="1:65" s="14" customFormat="1" ht="11.25">
      <c r="B314" s="219"/>
      <c r="C314" s="220"/>
      <c r="D314" s="204" t="s">
        <v>181</v>
      </c>
      <c r="E314" s="221" t="s">
        <v>19</v>
      </c>
      <c r="F314" s="222" t="s">
        <v>189</v>
      </c>
      <c r="G314" s="220"/>
      <c r="H314" s="223">
        <v>1.2</v>
      </c>
      <c r="I314" s="224"/>
      <c r="J314" s="220"/>
      <c r="K314" s="220"/>
      <c r="L314" s="225"/>
      <c r="M314" s="226"/>
      <c r="N314" s="227"/>
      <c r="O314" s="227"/>
      <c r="P314" s="227"/>
      <c r="Q314" s="227"/>
      <c r="R314" s="227"/>
      <c r="S314" s="227"/>
      <c r="T314" s="228"/>
      <c r="AT314" s="229" t="s">
        <v>181</v>
      </c>
      <c r="AU314" s="229" t="s">
        <v>84</v>
      </c>
      <c r="AV314" s="14" t="s">
        <v>150</v>
      </c>
      <c r="AW314" s="14" t="s">
        <v>35</v>
      </c>
      <c r="AX314" s="14" t="s">
        <v>82</v>
      </c>
      <c r="AY314" s="229" t="s">
        <v>143</v>
      </c>
    </row>
    <row r="315" spans="1:65" s="2" customFormat="1" ht="33" customHeight="1">
      <c r="A315" s="36"/>
      <c r="B315" s="37"/>
      <c r="C315" s="251" t="s">
        <v>553</v>
      </c>
      <c r="D315" s="251" t="s">
        <v>250</v>
      </c>
      <c r="E315" s="252" t="s">
        <v>554</v>
      </c>
      <c r="F315" s="253" t="s">
        <v>555</v>
      </c>
      <c r="G315" s="254" t="s">
        <v>149</v>
      </c>
      <c r="H315" s="255">
        <v>4</v>
      </c>
      <c r="I315" s="256"/>
      <c r="J315" s="257">
        <f>ROUND(I315*H315,2)</f>
        <v>0</v>
      </c>
      <c r="K315" s="258"/>
      <c r="L315" s="259"/>
      <c r="M315" s="260" t="s">
        <v>19</v>
      </c>
      <c r="N315" s="261" t="s">
        <v>45</v>
      </c>
      <c r="O315" s="66"/>
      <c r="P315" s="200">
        <f>O315*H315</f>
        <v>0</v>
      </c>
      <c r="Q315" s="200">
        <v>0</v>
      </c>
      <c r="R315" s="200">
        <f>Q315*H315</f>
        <v>0</v>
      </c>
      <c r="S315" s="200">
        <v>0</v>
      </c>
      <c r="T315" s="201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02" t="s">
        <v>299</v>
      </c>
      <c r="AT315" s="202" t="s">
        <v>250</v>
      </c>
      <c r="AU315" s="202" t="s">
        <v>84</v>
      </c>
      <c r="AY315" s="19" t="s">
        <v>143</v>
      </c>
      <c r="BE315" s="203">
        <f>IF(N315="základní",J315,0)</f>
        <v>0</v>
      </c>
      <c r="BF315" s="203">
        <f>IF(N315="snížená",J315,0)</f>
        <v>0</v>
      </c>
      <c r="BG315" s="203">
        <f>IF(N315="zákl. přenesená",J315,0)</f>
        <v>0</v>
      </c>
      <c r="BH315" s="203">
        <f>IF(N315="sníž. přenesená",J315,0)</f>
        <v>0</v>
      </c>
      <c r="BI315" s="203">
        <f>IF(N315="nulová",J315,0)</f>
        <v>0</v>
      </c>
      <c r="BJ315" s="19" t="s">
        <v>82</v>
      </c>
      <c r="BK315" s="203">
        <f>ROUND(I315*H315,2)</f>
        <v>0</v>
      </c>
      <c r="BL315" s="19" t="s">
        <v>228</v>
      </c>
      <c r="BM315" s="202" t="s">
        <v>556</v>
      </c>
    </row>
    <row r="316" spans="1:65" s="2" customFormat="1" ht="19.5">
      <c r="A316" s="36"/>
      <c r="B316" s="37"/>
      <c r="C316" s="38"/>
      <c r="D316" s="204" t="s">
        <v>152</v>
      </c>
      <c r="E316" s="38"/>
      <c r="F316" s="205" t="s">
        <v>557</v>
      </c>
      <c r="G316" s="38"/>
      <c r="H316" s="38"/>
      <c r="I316" s="110"/>
      <c r="J316" s="38"/>
      <c r="K316" s="38"/>
      <c r="L316" s="41"/>
      <c r="M316" s="206"/>
      <c r="N316" s="207"/>
      <c r="O316" s="66"/>
      <c r="P316" s="66"/>
      <c r="Q316" s="66"/>
      <c r="R316" s="66"/>
      <c r="S316" s="66"/>
      <c r="T316" s="67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9" t="s">
        <v>152</v>
      </c>
      <c r="AU316" s="19" t="s">
        <v>84</v>
      </c>
    </row>
    <row r="317" spans="1:65" s="2" customFormat="1" ht="33" customHeight="1">
      <c r="A317" s="36"/>
      <c r="B317" s="37"/>
      <c r="C317" s="251" t="s">
        <v>558</v>
      </c>
      <c r="D317" s="251" t="s">
        <v>250</v>
      </c>
      <c r="E317" s="252" t="s">
        <v>559</v>
      </c>
      <c r="F317" s="253" t="s">
        <v>560</v>
      </c>
      <c r="G317" s="254" t="s">
        <v>149</v>
      </c>
      <c r="H317" s="255">
        <v>1</v>
      </c>
      <c r="I317" s="256"/>
      <c r="J317" s="257">
        <f>ROUND(I317*H317,2)</f>
        <v>0</v>
      </c>
      <c r="K317" s="258"/>
      <c r="L317" s="259"/>
      <c r="M317" s="260" t="s">
        <v>19</v>
      </c>
      <c r="N317" s="261" t="s">
        <v>45</v>
      </c>
      <c r="O317" s="66"/>
      <c r="P317" s="200">
        <f>O317*H317</f>
        <v>0</v>
      </c>
      <c r="Q317" s="200">
        <v>0</v>
      </c>
      <c r="R317" s="200">
        <f>Q317*H317</f>
        <v>0</v>
      </c>
      <c r="S317" s="200">
        <v>0</v>
      </c>
      <c r="T317" s="201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02" t="s">
        <v>299</v>
      </c>
      <c r="AT317" s="202" t="s">
        <v>250</v>
      </c>
      <c r="AU317" s="202" t="s">
        <v>84</v>
      </c>
      <c r="AY317" s="19" t="s">
        <v>143</v>
      </c>
      <c r="BE317" s="203">
        <f>IF(N317="základní",J317,0)</f>
        <v>0</v>
      </c>
      <c r="BF317" s="203">
        <f>IF(N317="snížená",J317,0)</f>
        <v>0</v>
      </c>
      <c r="BG317" s="203">
        <f>IF(N317="zákl. přenesená",J317,0)</f>
        <v>0</v>
      </c>
      <c r="BH317" s="203">
        <f>IF(N317="sníž. přenesená",J317,0)</f>
        <v>0</v>
      </c>
      <c r="BI317" s="203">
        <f>IF(N317="nulová",J317,0)</f>
        <v>0</v>
      </c>
      <c r="BJ317" s="19" t="s">
        <v>82</v>
      </c>
      <c r="BK317" s="203">
        <f>ROUND(I317*H317,2)</f>
        <v>0</v>
      </c>
      <c r="BL317" s="19" t="s">
        <v>228</v>
      </c>
      <c r="BM317" s="202" t="s">
        <v>561</v>
      </c>
    </row>
    <row r="318" spans="1:65" s="2" customFormat="1" ht="19.5">
      <c r="A318" s="36"/>
      <c r="B318" s="37"/>
      <c r="C318" s="38"/>
      <c r="D318" s="204" t="s">
        <v>152</v>
      </c>
      <c r="E318" s="38"/>
      <c r="F318" s="205" t="s">
        <v>557</v>
      </c>
      <c r="G318" s="38"/>
      <c r="H318" s="38"/>
      <c r="I318" s="110"/>
      <c r="J318" s="38"/>
      <c r="K318" s="38"/>
      <c r="L318" s="41"/>
      <c r="M318" s="206"/>
      <c r="N318" s="207"/>
      <c r="O318" s="66"/>
      <c r="P318" s="66"/>
      <c r="Q318" s="66"/>
      <c r="R318" s="66"/>
      <c r="S318" s="66"/>
      <c r="T318" s="67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9" t="s">
        <v>152</v>
      </c>
      <c r="AU318" s="19" t="s">
        <v>84</v>
      </c>
    </row>
    <row r="319" spans="1:65" s="2" customFormat="1" ht="21.75" customHeight="1">
      <c r="A319" s="36"/>
      <c r="B319" s="37"/>
      <c r="C319" s="190" t="s">
        <v>562</v>
      </c>
      <c r="D319" s="190" t="s">
        <v>146</v>
      </c>
      <c r="E319" s="191" t="s">
        <v>563</v>
      </c>
      <c r="F319" s="192" t="s">
        <v>564</v>
      </c>
      <c r="G319" s="193" t="s">
        <v>149</v>
      </c>
      <c r="H319" s="194">
        <v>3</v>
      </c>
      <c r="I319" s="195"/>
      <c r="J319" s="196">
        <f>ROUND(I319*H319,2)</f>
        <v>0</v>
      </c>
      <c r="K319" s="197"/>
      <c r="L319" s="41"/>
      <c r="M319" s="198" t="s">
        <v>19</v>
      </c>
      <c r="N319" s="199" t="s">
        <v>45</v>
      </c>
      <c r="O319" s="66"/>
      <c r="P319" s="200">
        <f>O319*H319</f>
        <v>0</v>
      </c>
      <c r="Q319" s="200">
        <v>0</v>
      </c>
      <c r="R319" s="200">
        <f>Q319*H319</f>
        <v>0</v>
      </c>
      <c r="S319" s="200">
        <v>0</v>
      </c>
      <c r="T319" s="201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02" t="s">
        <v>228</v>
      </c>
      <c r="AT319" s="202" t="s">
        <v>146</v>
      </c>
      <c r="AU319" s="202" t="s">
        <v>84</v>
      </c>
      <c r="AY319" s="19" t="s">
        <v>143</v>
      </c>
      <c r="BE319" s="203">
        <f>IF(N319="základní",J319,0)</f>
        <v>0</v>
      </c>
      <c r="BF319" s="203">
        <f>IF(N319="snížená",J319,0)</f>
        <v>0</v>
      </c>
      <c r="BG319" s="203">
        <f>IF(N319="zákl. přenesená",J319,0)</f>
        <v>0</v>
      </c>
      <c r="BH319" s="203">
        <f>IF(N319="sníž. přenesená",J319,0)</f>
        <v>0</v>
      </c>
      <c r="BI319" s="203">
        <f>IF(N319="nulová",J319,0)</f>
        <v>0</v>
      </c>
      <c r="BJ319" s="19" t="s">
        <v>82</v>
      </c>
      <c r="BK319" s="203">
        <f>ROUND(I319*H319,2)</f>
        <v>0</v>
      </c>
      <c r="BL319" s="19" t="s">
        <v>228</v>
      </c>
      <c r="BM319" s="202" t="s">
        <v>565</v>
      </c>
    </row>
    <row r="320" spans="1:65" s="2" customFormat="1" ht="21.75" customHeight="1">
      <c r="A320" s="36"/>
      <c r="B320" s="37"/>
      <c r="C320" s="251" t="s">
        <v>566</v>
      </c>
      <c r="D320" s="251" t="s">
        <v>250</v>
      </c>
      <c r="E320" s="252" t="s">
        <v>567</v>
      </c>
      <c r="F320" s="253" t="s">
        <v>568</v>
      </c>
      <c r="G320" s="254" t="s">
        <v>149</v>
      </c>
      <c r="H320" s="255">
        <v>3</v>
      </c>
      <c r="I320" s="256"/>
      <c r="J320" s="257">
        <f>ROUND(I320*H320,2)</f>
        <v>0</v>
      </c>
      <c r="K320" s="258"/>
      <c r="L320" s="259"/>
      <c r="M320" s="260" t="s">
        <v>19</v>
      </c>
      <c r="N320" s="261" t="s">
        <v>45</v>
      </c>
      <c r="O320" s="66"/>
      <c r="P320" s="200">
        <f>O320*H320</f>
        <v>0</v>
      </c>
      <c r="Q320" s="200">
        <v>0</v>
      </c>
      <c r="R320" s="200">
        <f>Q320*H320</f>
        <v>0</v>
      </c>
      <c r="S320" s="200">
        <v>0</v>
      </c>
      <c r="T320" s="201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02" t="s">
        <v>299</v>
      </c>
      <c r="AT320" s="202" t="s">
        <v>250</v>
      </c>
      <c r="AU320" s="202" t="s">
        <v>84</v>
      </c>
      <c r="AY320" s="19" t="s">
        <v>143</v>
      </c>
      <c r="BE320" s="203">
        <f>IF(N320="základní",J320,0)</f>
        <v>0</v>
      </c>
      <c r="BF320" s="203">
        <f>IF(N320="snížená",J320,0)</f>
        <v>0</v>
      </c>
      <c r="BG320" s="203">
        <f>IF(N320="zákl. přenesená",J320,0)</f>
        <v>0</v>
      </c>
      <c r="BH320" s="203">
        <f>IF(N320="sníž. přenesená",J320,0)</f>
        <v>0</v>
      </c>
      <c r="BI320" s="203">
        <f>IF(N320="nulová",J320,0)</f>
        <v>0</v>
      </c>
      <c r="BJ320" s="19" t="s">
        <v>82</v>
      </c>
      <c r="BK320" s="203">
        <f>ROUND(I320*H320,2)</f>
        <v>0</v>
      </c>
      <c r="BL320" s="19" t="s">
        <v>228</v>
      </c>
      <c r="BM320" s="202" t="s">
        <v>569</v>
      </c>
    </row>
    <row r="321" spans="1:65" s="2" customFormat="1" ht="29.25">
      <c r="A321" s="36"/>
      <c r="B321" s="37"/>
      <c r="C321" s="38"/>
      <c r="D321" s="204" t="s">
        <v>152</v>
      </c>
      <c r="E321" s="38"/>
      <c r="F321" s="205" t="s">
        <v>570</v>
      </c>
      <c r="G321" s="38"/>
      <c r="H321" s="38"/>
      <c r="I321" s="110"/>
      <c r="J321" s="38"/>
      <c r="K321" s="38"/>
      <c r="L321" s="41"/>
      <c r="M321" s="206"/>
      <c r="N321" s="207"/>
      <c r="O321" s="66"/>
      <c r="P321" s="66"/>
      <c r="Q321" s="66"/>
      <c r="R321" s="66"/>
      <c r="S321" s="66"/>
      <c r="T321" s="67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9" t="s">
        <v>152</v>
      </c>
      <c r="AU321" s="19" t="s">
        <v>84</v>
      </c>
    </row>
    <row r="322" spans="1:65" s="2" customFormat="1" ht="21.75" customHeight="1">
      <c r="A322" s="36"/>
      <c r="B322" s="37"/>
      <c r="C322" s="251" t="s">
        <v>571</v>
      </c>
      <c r="D322" s="251" t="s">
        <v>250</v>
      </c>
      <c r="E322" s="252" t="s">
        <v>572</v>
      </c>
      <c r="F322" s="253" t="s">
        <v>573</v>
      </c>
      <c r="G322" s="254" t="s">
        <v>149</v>
      </c>
      <c r="H322" s="255">
        <v>3</v>
      </c>
      <c r="I322" s="256"/>
      <c r="J322" s="257">
        <f>ROUND(I322*H322,2)</f>
        <v>0</v>
      </c>
      <c r="K322" s="258"/>
      <c r="L322" s="259"/>
      <c r="M322" s="260" t="s">
        <v>19</v>
      </c>
      <c r="N322" s="261" t="s">
        <v>45</v>
      </c>
      <c r="O322" s="66"/>
      <c r="P322" s="200">
        <f>O322*H322</f>
        <v>0</v>
      </c>
      <c r="Q322" s="200">
        <v>0</v>
      </c>
      <c r="R322" s="200">
        <f>Q322*H322</f>
        <v>0</v>
      </c>
      <c r="S322" s="200">
        <v>0</v>
      </c>
      <c r="T322" s="201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02" t="s">
        <v>299</v>
      </c>
      <c r="AT322" s="202" t="s">
        <v>250</v>
      </c>
      <c r="AU322" s="202" t="s">
        <v>84</v>
      </c>
      <c r="AY322" s="19" t="s">
        <v>143</v>
      </c>
      <c r="BE322" s="203">
        <f>IF(N322="základní",J322,0)</f>
        <v>0</v>
      </c>
      <c r="BF322" s="203">
        <f>IF(N322="snížená",J322,0)</f>
        <v>0</v>
      </c>
      <c r="BG322" s="203">
        <f>IF(N322="zákl. přenesená",J322,0)</f>
        <v>0</v>
      </c>
      <c r="BH322" s="203">
        <f>IF(N322="sníž. přenesená",J322,0)</f>
        <v>0</v>
      </c>
      <c r="BI322" s="203">
        <f>IF(N322="nulová",J322,0)</f>
        <v>0</v>
      </c>
      <c r="BJ322" s="19" t="s">
        <v>82</v>
      </c>
      <c r="BK322" s="203">
        <f>ROUND(I322*H322,2)</f>
        <v>0</v>
      </c>
      <c r="BL322" s="19" t="s">
        <v>228</v>
      </c>
      <c r="BM322" s="202" t="s">
        <v>574</v>
      </c>
    </row>
    <row r="323" spans="1:65" s="2" customFormat="1" ht="16.5" customHeight="1">
      <c r="A323" s="36"/>
      <c r="B323" s="37"/>
      <c r="C323" s="190" t="s">
        <v>575</v>
      </c>
      <c r="D323" s="190" t="s">
        <v>146</v>
      </c>
      <c r="E323" s="191" t="s">
        <v>576</v>
      </c>
      <c r="F323" s="192" t="s">
        <v>577</v>
      </c>
      <c r="G323" s="193" t="s">
        <v>149</v>
      </c>
      <c r="H323" s="194">
        <v>2</v>
      </c>
      <c r="I323" s="195"/>
      <c r="J323" s="196">
        <f>ROUND(I323*H323,2)</f>
        <v>0</v>
      </c>
      <c r="K323" s="197"/>
      <c r="L323" s="41"/>
      <c r="M323" s="198" t="s">
        <v>19</v>
      </c>
      <c r="N323" s="199" t="s">
        <v>45</v>
      </c>
      <c r="O323" s="66"/>
      <c r="P323" s="200">
        <f>O323*H323</f>
        <v>0</v>
      </c>
      <c r="Q323" s="200">
        <v>0</v>
      </c>
      <c r="R323" s="200">
        <f>Q323*H323</f>
        <v>0</v>
      </c>
      <c r="S323" s="200">
        <v>0</v>
      </c>
      <c r="T323" s="201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202" t="s">
        <v>228</v>
      </c>
      <c r="AT323" s="202" t="s">
        <v>146</v>
      </c>
      <c r="AU323" s="202" t="s">
        <v>84</v>
      </c>
      <c r="AY323" s="19" t="s">
        <v>143</v>
      </c>
      <c r="BE323" s="203">
        <f>IF(N323="základní",J323,0)</f>
        <v>0</v>
      </c>
      <c r="BF323" s="203">
        <f>IF(N323="snížená",J323,0)</f>
        <v>0</v>
      </c>
      <c r="BG323" s="203">
        <f>IF(N323="zákl. přenesená",J323,0)</f>
        <v>0</v>
      </c>
      <c r="BH323" s="203">
        <f>IF(N323="sníž. přenesená",J323,0)</f>
        <v>0</v>
      </c>
      <c r="BI323" s="203">
        <f>IF(N323="nulová",J323,0)</f>
        <v>0</v>
      </c>
      <c r="BJ323" s="19" t="s">
        <v>82</v>
      </c>
      <c r="BK323" s="203">
        <f>ROUND(I323*H323,2)</f>
        <v>0</v>
      </c>
      <c r="BL323" s="19" t="s">
        <v>228</v>
      </c>
      <c r="BM323" s="202" t="s">
        <v>578</v>
      </c>
    </row>
    <row r="324" spans="1:65" s="2" customFormat="1" ht="16.5" customHeight="1">
      <c r="A324" s="36"/>
      <c r="B324" s="37"/>
      <c r="C324" s="251" t="s">
        <v>579</v>
      </c>
      <c r="D324" s="251" t="s">
        <v>250</v>
      </c>
      <c r="E324" s="252" t="s">
        <v>580</v>
      </c>
      <c r="F324" s="253" t="s">
        <v>581</v>
      </c>
      <c r="G324" s="254" t="s">
        <v>149</v>
      </c>
      <c r="H324" s="255">
        <v>2</v>
      </c>
      <c r="I324" s="256"/>
      <c r="J324" s="257">
        <f>ROUND(I324*H324,2)</f>
        <v>0</v>
      </c>
      <c r="K324" s="258"/>
      <c r="L324" s="259"/>
      <c r="M324" s="260" t="s">
        <v>19</v>
      </c>
      <c r="N324" s="261" t="s">
        <v>45</v>
      </c>
      <c r="O324" s="66"/>
      <c r="P324" s="200">
        <f>O324*H324</f>
        <v>0</v>
      </c>
      <c r="Q324" s="200">
        <v>0</v>
      </c>
      <c r="R324" s="200">
        <f>Q324*H324</f>
        <v>0</v>
      </c>
      <c r="S324" s="200">
        <v>0</v>
      </c>
      <c r="T324" s="201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02" t="s">
        <v>299</v>
      </c>
      <c r="AT324" s="202" t="s">
        <v>250</v>
      </c>
      <c r="AU324" s="202" t="s">
        <v>84</v>
      </c>
      <c r="AY324" s="19" t="s">
        <v>143</v>
      </c>
      <c r="BE324" s="203">
        <f>IF(N324="základní",J324,0)</f>
        <v>0</v>
      </c>
      <c r="BF324" s="203">
        <f>IF(N324="snížená",J324,0)</f>
        <v>0</v>
      </c>
      <c r="BG324" s="203">
        <f>IF(N324="zákl. přenesená",J324,0)</f>
        <v>0</v>
      </c>
      <c r="BH324" s="203">
        <f>IF(N324="sníž. přenesená",J324,0)</f>
        <v>0</v>
      </c>
      <c r="BI324" s="203">
        <f>IF(N324="nulová",J324,0)</f>
        <v>0</v>
      </c>
      <c r="BJ324" s="19" t="s">
        <v>82</v>
      </c>
      <c r="BK324" s="203">
        <f>ROUND(I324*H324,2)</f>
        <v>0</v>
      </c>
      <c r="BL324" s="19" t="s">
        <v>228</v>
      </c>
      <c r="BM324" s="202" t="s">
        <v>582</v>
      </c>
    </row>
    <row r="325" spans="1:65" s="2" customFormat="1" ht="16.5" customHeight="1">
      <c r="A325" s="36"/>
      <c r="B325" s="37"/>
      <c r="C325" s="190" t="s">
        <v>583</v>
      </c>
      <c r="D325" s="190" t="s">
        <v>146</v>
      </c>
      <c r="E325" s="191" t="s">
        <v>584</v>
      </c>
      <c r="F325" s="192" t="s">
        <v>585</v>
      </c>
      <c r="G325" s="193" t="s">
        <v>158</v>
      </c>
      <c r="H325" s="194">
        <v>19.690000000000001</v>
      </c>
      <c r="I325" s="195"/>
      <c r="J325" s="196">
        <f>ROUND(I325*H325,2)</f>
        <v>0</v>
      </c>
      <c r="K325" s="197"/>
      <c r="L325" s="41"/>
      <c r="M325" s="198" t="s">
        <v>19</v>
      </c>
      <c r="N325" s="199" t="s">
        <v>45</v>
      </c>
      <c r="O325" s="66"/>
      <c r="P325" s="200">
        <f>O325*H325</f>
        <v>0</v>
      </c>
      <c r="Q325" s="200">
        <v>0</v>
      </c>
      <c r="R325" s="200">
        <f>Q325*H325</f>
        <v>0</v>
      </c>
      <c r="S325" s="200">
        <v>0.02</v>
      </c>
      <c r="T325" s="201">
        <f>S325*H325</f>
        <v>0.39380000000000004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202" t="s">
        <v>228</v>
      </c>
      <c r="AT325" s="202" t="s">
        <v>146</v>
      </c>
      <c r="AU325" s="202" t="s">
        <v>84</v>
      </c>
      <c r="AY325" s="19" t="s">
        <v>143</v>
      </c>
      <c r="BE325" s="203">
        <f>IF(N325="základní",J325,0)</f>
        <v>0</v>
      </c>
      <c r="BF325" s="203">
        <f>IF(N325="snížená",J325,0)</f>
        <v>0</v>
      </c>
      <c r="BG325" s="203">
        <f>IF(N325="zákl. přenesená",J325,0)</f>
        <v>0</v>
      </c>
      <c r="BH325" s="203">
        <f>IF(N325="sníž. přenesená",J325,0)</f>
        <v>0</v>
      </c>
      <c r="BI325" s="203">
        <f>IF(N325="nulová",J325,0)</f>
        <v>0</v>
      </c>
      <c r="BJ325" s="19" t="s">
        <v>82</v>
      </c>
      <c r="BK325" s="203">
        <f>ROUND(I325*H325,2)</f>
        <v>0</v>
      </c>
      <c r="BL325" s="19" t="s">
        <v>228</v>
      </c>
      <c r="BM325" s="202" t="s">
        <v>586</v>
      </c>
    </row>
    <row r="326" spans="1:65" s="15" customFormat="1" ht="11.25">
      <c r="B326" s="230"/>
      <c r="C326" s="231"/>
      <c r="D326" s="204" t="s">
        <v>181</v>
      </c>
      <c r="E326" s="232" t="s">
        <v>19</v>
      </c>
      <c r="F326" s="233" t="s">
        <v>209</v>
      </c>
      <c r="G326" s="231"/>
      <c r="H326" s="232" t="s">
        <v>19</v>
      </c>
      <c r="I326" s="234"/>
      <c r="J326" s="231"/>
      <c r="K326" s="231"/>
      <c r="L326" s="235"/>
      <c r="M326" s="236"/>
      <c r="N326" s="237"/>
      <c r="O326" s="237"/>
      <c r="P326" s="237"/>
      <c r="Q326" s="237"/>
      <c r="R326" s="237"/>
      <c r="S326" s="237"/>
      <c r="T326" s="238"/>
      <c r="AT326" s="239" t="s">
        <v>181</v>
      </c>
      <c r="AU326" s="239" t="s">
        <v>84</v>
      </c>
      <c r="AV326" s="15" t="s">
        <v>82</v>
      </c>
      <c r="AW326" s="15" t="s">
        <v>35</v>
      </c>
      <c r="AX326" s="15" t="s">
        <v>74</v>
      </c>
      <c r="AY326" s="239" t="s">
        <v>143</v>
      </c>
    </row>
    <row r="327" spans="1:65" s="13" customFormat="1" ht="11.25">
      <c r="B327" s="208"/>
      <c r="C327" s="209"/>
      <c r="D327" s="204" t="s">
        <v>181</v>
      </c>
      <c r="E327" s="210" t="s">
        <v>19</v>
      </c>
      <c r="F327" s="211" t="s">
        <v>587</v>
      </c>
      <c r="G327" s="209"/>
      <c r="H327" s="212">
        <v>2.5299999999999998</v>
      </c>
      <c r="I327" s="213"/>
      <c r="J327" s="209"/>
      <c r="K327" s="209"/>
      <c r="L327" s="214"/>
      <c r="M327" s="215"/>
      <c r="N327" s="216"/>
      <c r="O327" s="216"/>
      <c r="P327" s="216"/>
      <c r="Q327" s="216"/>
      <c r="R327" s="216"/>
      <c r="S327" s="216"/>
      <c r="T327" s="217"/>
      <c r="AT327" s="218" t="s">
        <v>181</v>
      </c>
      <c r="AU327" s="218" t="s">
        <v>84</v>
      </c>
      <c r="AV327" s="13" t="s">
        <v>84</v>
      </c>
      <c r="AW327" s="13" t="s">
        <v>35</v>
      </c>
      <c r="AX327" s="13" t="s">
        <v>74</v>
      </c>
      <c r="AY327" s="218" t="s">
        <v>143</v>
      </c>
    </row>
    <row r="328" spans="1:65" s="13" customFormat="1" ht="11.25">
      <c r="B328" s="208"/>
      <c r="C328" s="209"/>
      <c r="D328" s="204" t="s">
        <v>181</v>
      </c>
      <c r="E328" s="210" t="s">
        <v>19</v>
      </c>
      <c r="F328" s="211" t="s">
        <v>323</v>
      </c>
      <c r="G328" s="209"/>
      <c r="H328" s="212">
        <v>4.8</v>
      </c>
      <c r="I328" s="213"/>
      <c r="J328" s="209"/>
      <c r="K328" s="209"/>
      <c r="L328" s="214"/>
      <c r="M328" s="215"/>
      <c r="N328" s="216"/>
      <c r="O328" s="216"/>
      <c r="P328" s="216"/>
      <c r="Q328" s="216"/>
      <c r="R328" s="216"/>
      <c r="S328" s="216"/>
      <c r="T328" s="217"/>
      <c r="AT328" s="218" t="s">
        <v>181</v>
      </c>
      <c r="AU328" s="218" t="s">
        <v>84</v>
      </c>
      <c r="AV328" s="13" t="s">
        <v>84</v>
      </c>
      <c r="AW328" s="13" t="s">
        <v>35</v>
      </c>
      <c r="AX328" s="13" t="s">
        <v>74</v>
      </c>
      <c r="AY328" s="218" t="s">
        <v>143</v>
      </c>
    </row>
    <row r="329" spans="1:65" s="15" customFormat="1" ht="11.25">
      <c r="B329" s="230"/>
      <c r="C329" s="231"/>
      <c r="D329" s="204" t="s">
        <v>181</v>
      </c>
      <c r="E329" s="232" t="s">
        <v>19</v>
      </c>
      <c r="F329" s="233" t="s">
        <v>215</v>
      </c>
      <c r="G329" s="231"/>
      <c r="H329" s="232" t="s">
        <v>19</v>
      </c>
      <c r="I329" s="234"/>
      <c r="J329" s="231"/>
      <c r="K329" s="231"/>
      <c r="L329" s="235"/>
      <c r="M329" s="236"/>
      <c r="N329" s="237"/>
      <c r="O329" s="237"/>
      <c r="P329" s="237"/>
      <c r="Q329" s="237"/>
      <c r="R329" s="237"/>
      <c r="S329" s="237"/>
      <c r="T329" s="238"/>
      <c r="AT329" s="239" t="s">
        <v>181</v>
      </c>
      <c r="AU329" s="239" t="s">
        <v>84</v>
      </c>
      <c r="AV329" s="15" t="s">
        <v>82</v>
      </c>
      <c r="AW329" s="15" t="s">
        <v>35</v>
      </c>
      <c r="AX329" s="15" t="s">
        <v>74</v>
      </c>
      <c r="AY329" s="239" t="s">
        <v>143</v>
      </c>
    </row>
    <row r="330" spans="1:65" s="13" customFormat="1" ht="11.25">
      <c r="B330" s="208"/>
      <c r="C330" s="209"/>
      <c r="D330" s="204" t="s">
        <v>181</v>
      </c>
      <c r="E330" s="210" t="s">
        <v>19</v>
      </c>
      <c r="F330" s="211" t="s">
        <v>323</v>
      </c>
      <c r="G330" s="209"/>
      <c r="H330" s="212">
        <v>4.8</v>
      </c>
      <c r="I330" s="213"/>
      <c r="J330" s="209"/>
      <c r="K330" s="209"/>
      <c r="L330" s="214"/>
      <c r="M330" s="215"/>
      <c r="N330" s="216"/>
      <c r="O330" s="216"/>
      <c r="P330" s="216"/>
      <c r="Q330" s="216"/>
      <c r="R330" s="216"/>
      <c r="S330" s="216"/>
      <c r="T330" s="217"/>
      <c r="AT330" s="218" t="s">
        <v>181</v>
      </c>
      <c r="AU330" s="218" t="s">
        <v>84</v>
      </c>
      <c r="AV330" s="13" t="s">
        <v>84</v>
      </c>
      <c r="AW330" s="13" t="s">
        <v>35</v>
      </c>
      <c r="AX330" s="13" t="s">
        <v>74</v>
      </c>
      <c r="AY330" s="218" t="s">
        <v>143</v>
      </c>
    </row>
    <row r="331" spans="1:65" s="13" customFormat="1" ht="11.25">
      <c r="B331" s="208"/>
      <c r="C331" s="209"/>
      <c r="D331" s="204" t="s">
        <v>181</v>
      </c>
      <c r="E331" s="210" t="s">
        <v>19</v>
      </c>
      <c r="F331" s="211" t="s">
        <v>588</v>
      </c>
      <c r="G331" s="209"/>
      <c r="H331" s="212">
        <v>3.36</v>
      </c>
      <c r="I331" s="213"/>
      <c r="J331" s="209"/>
      <c r="K331" s="209"/>
      <c r="L331" s="214"/>
      <c r="M331" s="215"/>
      <c r="N331" s="216"/>
      <c r="O331" s="216"/>
      <c r="P331" s="216"/>
      <c r="Q331" s="216"/>
      <c r="R331" s="216"/>
      <c r="S331" s="216"/>
      <c r="T331" s="217"/>
      <c r="AT331" s="218" t="s">
        <v>181</v>
      </c>
      <c r="AU331" s="218" t="s">
        <v>84</v>
      </c>
      <c r="AV331" s="13" t="s">
        <v>84</v>
      </c>
      <c r="AW331" s="13" t="s">
        <v>35</v>
      </c>
      <c r="AX331" s="13" t="s">
        <v>74</v>
      </c>
      <c r="AY331" s="218" t="s">
        <v>143</v>
      </c>
    </row>
    <row r="332" spans="1:65" s="13" customFormat="1" ht="11.25">
      <c r="B332" s="208"/>
      <c r="C332" s="209"/>
      <c r="D332" s="204" t="s">
        <v>181</v>
      </c>
      <c r="E332" s="210" t="s">
        <v>19</v>
      </c>
      <c r="F332" s="211" t="s">
        <v>324</v>
      </c>
      <c r="G332" s="209"/>
      <c r="H332" s="212">
        <v>1.8</v>
      </c>
      <c r="I332" s="213"/>
      <c r="J332" s="209"/>
      <c r="K332" s="209"/>
      <c r="L332" s="214"/>
      <c r="M332" s="215"/>
      <c r="N332" s="216"/>
      <c r="O332" s="216"/>
      <c r="P332" s="216"/>
      <c r="Q332" s="216"/>
      <c r="R332" s="216"/>
      <c r="S332" s="216"/>
      <c r="T332" s="217"/>
      <c r="AT332" s="218" t="s">
        <v>181</v>
      </c>
      <c r="AU332" s="218" t="s">
        <v>84</v>
      </c>
      <c r="AV332" s="13" t="s">
        <v>84</v>
      </c>
      <c r="AW332" s="13" t="s">
        <v>35</v>
      </c>
      <c r="AX332" s="13" t="s">
        <v>74</v>
      </c>
      <c r="AY332" s="218" t="s">
        <v>143</v>
      </c>
    </row>
    <row r="333" spans="1:65" s="15" customFormat="1" ht="11.25">
      <c r="B333" s="230"/>
      <c r="C333" s="231"/>
      <c r="D333" s="204" t="s">
        <v>181</v>
      </c>
      <c r="E333" s="232" t="s">
        <v>19</v>
      </c>
      <c r="F333" s="233" t="s">
        <v>216</v>
      </c>
      <c r="G333" s="231"/>
      <c r="H333" s="232" t="s">
        <v>19</v>
      </c>
      <c r="I333" s="234"/>
      <c r="J333" s="231"/>
      <c r="K333" s="231"/>
      <c r="L333" s="235"/>
      <c r="M333" s="236"/>
      <c r="N333" s="237"/>
      <c r="O333" s="237"/>
      <c r="P333" s="237"/>
      <c r="Q333" s="237"/>
      <c r="R333" s="237"/>
      <c r="S333" s="237"/>
      <c r="T333" s="238"/>
      <c r="AT333" s="239" t="s">
        <v>181</v>
      </c>
      <c r="AU333" s="239" t="s">
        <v>84</v>
      </c>
      <c r="AV333" s="15" t="s">
        <v>82</v>
      </c>
      <c r="AW333" s="15" t="s">
        <v>35</v>
      </c>
      <c r="AX333" s="15" t="s">
        <v>74</v>
      </c>
      <c r="AY333" s="239" t="s">
        <v>143</v>
      </c>
    </row>
    <row r="334" spans="1:65" s="13" customFormat="1" ht="11.25">
      <c r="B334" s="208"/>
      <c r="C334" s="209"/>
      <c r="D334" s="204" t="s">
        <v>181</v>
      </c>
      <c r="E334" s="210" t="s">
        <v>19</v>
      </c>
      <c r="F334" s="211" t="s">
        <v>589</v>
      </c>
      <c r="G334" s="209"/>
      <c r="H334" s="212">
        <v>2.4</v>
      </c>
      <c r="I334" s="213"/>
      <c r="J334" s="209"/>
      <c r="K334" s="209"/>
      <c r="L334" s="214"/>
      <c r="M334" s="215"/>
      <c r="N334" s="216"/>
      <c r="O334" s="216"/>
      <c r="P334" s="216"/>
      <c r="Q334" s="216"/>
      <c r="R334" s="216"/>
      <c r="S334" s="216"/>
      <c r="T334" s="217"/>
      <c r="AT334" s="218" t="s">
        <v>181</v>
      </c>
      <c r="AU334" s="218" t="s">
        <v>84</v>
      </c>
      <c r="AV334" s="13" t="s">
        <v>84</v>
      </c>
      <c r="AW334" s="13" t="s">
        <v>35</v>
      </c>
      <c r="AX334" s="13" t="s">
        <v>74</v>
      </c>
      <c r="AY334" s="218" t="s">
        <v>143</v>
      </c>
    </row>
    <row r="335" spans="1:65" s="14" customFormat="1" ht="11.25">
      <c r="B335" s="219"/>
      <c r="C335" s="220"/>
      <c r="D335" s="204" t="s">
        <v>181</v>
      </c>
      <c r="E335" s="221" t="s">
        <v>19</v>
      </c>
      <c r="F335" s="222" t="s">
        <v>189</v>
      </c>
      <c r="G335" s="220"/>
      <c r="H335" s="223">
        <v>19.689999999999998</v>
      </c>
      <c r="I335" s="224"/>
      <c r="J335" s="220"/>
      <c r="K335" s="220"/>
      <c r="L335" s="225"/>
      <c r="M335" s="226"/>
      <c r="N335" s="227"/>
      <c r="O335" s="227"/>
      <c r="P335" s="227"/>
      <c r="Q335" s="227"/>
      <c r="R335" s="227"/>
      <c r="S335" s="227"/>
      <c r="T335" s="228"/>
      <c r="AT335" s="229" t="s">
        <v>181</v>
      </c>
      <c r="AU335" s="229" t="s">
        <v>84</v>
      </c>
      <c r="AV335" s="14" t="s">
        <v>150</v>
      </c>
      <c r="AW335" s="14" t="s">
        <v>35</v>
      </c>
      <c r="AX335" s="14" t="s">
        <v>82</v>
      </c>
      <c r="AY335" s="229" t="s">
        <v>143</v>
      </c>
    </row>
    <row r="336" spans="1:65" s="2" customFormat="1" ht="16.5" customHeight="1">
      <c r="A336" s="36"/>
      <c r="B336" s="37"/>
      <c r="C336" s="190" t="s">
        <v>590</v>
      </c>
      <c r="D336" s="190" t="s">
        <v>146</v>
      </c>
      <c r="E336" s="191" t="s">
        <v>591</v>
      </c>
      <c r="F336" s="192" t="s">
        <v>592</v>
      </c>
      <c r="G336" s="193" t="s">
        <v>158</v>
      </c>
      <c r="H336" s="194">
        <v>16.2</v>
      </c>
      <c r="I336" s="195"/>
      <c r="J336" s="196">
        <f>ROUND(I336*H336,2)</f>
        <v>0</v>
      </c>
      <c r="K336" s="197"/>
      <c r="L336" s="41"/>
      <c r="M336" s="198" t="s">
        <v>19</v>
      </c>
      <c r="N336" s="199" t="s">
        <v>45</v>
      </c>
      <c r="O336" s="66"/>
      <c r="P336" s="200">
        <f>O336*H336</f>
        <v>0</v>
      </c>
      <c r="Q336" s="200">
        <v>3.8000000000000002E-4</v>
      </c>
      <c r="R336" s="200">
        <f>Q336*H336</f>
        <v>6.156E-3</v>
      </c>
      <c r="S336" s="200">
        <v>0</v>
      </c>
      <c r="T336" s="201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202" t="s">
        <v>228</v>
      </c>
      <c r="AT336" s="202" t="s">
        <v>146</v>
      </c>
      <c r="AU336" s="202" t="s">
        <v>84</v>
      </c>
      <c r="AY336" s="19" t="s">
        <v>143</v>
      </c>
      <c r="BE336" s="203">
        <f>IF(N336="základní",J336,0)</f>
        <v>0</v>
      </c>
      <c r="BF336" s="203">
        <f>IF(N336="snížená",J336,0)</f>
        <v>0</v>
      </c>
      <c r="BG336" s="203">
        <f>IF(N336="zákl. přenesená",J336,0)</f>
        <v>0</v>
      </c>
      <c r="BH336" s="203">
        <f>IF(N336="sníž. přenesená",J336,0)</f>
        <v>0</v>
      </c>
      <c r="BI336" s="203">
        <f>IF(N336="nulová",J336,0)</f>
        <v>0</v>
      </c>
      <c r="BJ336" s="19" t="s">
        <v>82</v>
      </c>
      <c r="BK336" s="203">
        <f>ROUND(I336*H336,2)</f>
        <v>0</v>
      </c>
      <c r="BL336" s="19" t="s">
        <v>228</v>
      </c>
      <c r="BM336" s="202" t="s">
        <v>593</v>
      </c>
    </row>
    <row r="337" spans="1:65" s="15" customFormat="1" ht="11.25">
      <c r="B337" s="230"/>
      <c r="C337" s="231"/>
      <c r="D337" s="204" t="s">
        <v>181</v>
      </c>
      <c r="E337" s="232" t="s">
        <v>19</v>
      </c>
      <c r="F337" s="233" t="s">
        <v>209</v>
      </c>
      <c r="G337" s="231"/>
      <c r="H337" s="232" t="s">
        <v>19</v>
      </c>
      <c r="I337" s="234"/>
      <c r="J337" s="231"/>
      <c r="K337" s="231"/>
      <c r="L337" s="235"/>
      <c r="M337" s="236"/>
      <c r="N337" s="237"/>
      <c r="O337" s="237"/>
      <c r="P337" s="237"/>
      <c r="Q337" s="237"/>
      <c r="R337" s="237"/>
      <c r="S337" s="237"/>
      <c r="T337" s="238"/>
      <c r="AT337" s="239" t="s">
        <v>181</v>
      </c>
      <c r="AU337" s="239" t="s">
        <v>84</v>
      </c>
      <c r="AV337" s="15" t="s">
        <v>82</v>
      </c>
      <c r="AW337" s="15" t="s">
        <v>35</v>
      </c>
      <c r="AX337" s="15" t="s">
        <v>74</v>
      </c>
      <c r="AY337" s="239" t="s">
        <v>143</v>
      </c>
    </row>
    <row r="338" spans="1:65" s="13" customFormat="1" ht="11.25">
      <c r="B338" s="208"/>
      <c r="C338" s="209"/>
      <c r="D338" s="204" t="s">
        <v>181</v>
      </c>
      <c r="E338" s="210" t="s">
        <v>19</v>
      </c>
      <c r="F338" s="211" t="s">
        <v>321</v>
      </c>
      <c r="G338" s="209"/>
      <c r="H338" s="212">
        <v>7.2</v>
      </c>
      <c r="I338" s="213"/>
      <c r="J338" s="209"/>
      <c r="K338" s="209"/>
      <c r="L338" s="214"/>
      <c r="M338" s="215"/>
      <c r="N338" s="216"/>
      <c r="O338" s="216"/>
      <c r="P338" s="216"/>
      <c r="Q338" s="216"/>
      <c r="R338" s="216"/>
      <c r="S338" s="216"/>
      <c r="T338" s="217"/>
      <c r="AT338" s="218" t="s">
        <v>181</v>
      </c>
      <c r="AU338" s="218" t="s">
        <v>84</v>
      </c>
      <c r="AV338" s="13" t="s">
        <v>84</v>
      </c>
      <c r="AW338" s="13" t="s">
        <v>35</v>
      </c>
      <c r="AX338" s="13" t="s">
        <v>74</v>
      </c>
      <c r="AY338" s="218" t="s">
        <v>143</v>
      </c>
    </row>
    <row r="339" spans="1:65" s="15" customFormat="1" ht="11.25">
      <c r="B339" s="230"/>
      <c r="C339" s="231"/>
      <c r="D339" s="204" t="s">
        <v>181</v>
      </c>
      <c r="E339" s="232" t="s">
        <v>19</v>
      </c>
      <c r="F339" s="233" t="s">
        <v>215</v>
      </c>
      <c r="G339" s="231"/>
      <c r="H339" s="232" t="s">
        <v>19</v>
      </c>
      <c r="I339" s="234"/>
      <c r="J339" s="231"/>
      <c r="K339" s="231"/>
      <c r="L339" s="235"/>
      <c r="M339" s="236"/>
      <c r="N339" s="237"/>
      <c r="O339" s="237"/>
      <c r="P339" s="237"/>
      <c r="Q339" s="237"/>
      <c r="R339" s="237"/>
      <c r="S339" s="237"/>
      <c r="T339" s="238"/>
      <c r="AT339" s="239" t="s">
        <v>181</v>
      </c>
      <c r="AU339" s="239" t="s">
        <v>84</v>
      </c>
      <c r="AV339" s="15" t="s">
        <v>82</v>
      </c>
      <c r="AW339" s="15" t="s">
        <v>35</v>
      </c>
      <c r="AX339" s="15" t="s">
        <v>74</v>
      </c>
      <c r="AY339" s="239" t="s">
        <v>143</v>
      </c>
    </row>
    <row r="340" spans="1:65" s="13" customFormat="1" ht="11.25">
      <c r="B340" s="208"/>
      <c r="C340" s="209"/>
      <c r="D340" s="204" t="s">
        <v>181</v>
      </c>
      <c r="E340" s="210" t="s">
        <v>19</v>
      </c>
      <c r="F340" s="211" t="s">
        <v>323</v>
      </c>
      <c r="G340" s="209"/>
      <c r="H340" s="212">
        <v>4.8</v>
      </c>
      <c r="I340" s="213"/>
      <c r="J340" s="209"/>
      <c r="K340" s="209"/>
      <c r="L340" s="214"/>
      <c r="M340" s="215"/>
      <c r="N340" s="216"/>
      <c r="O340" s="216"/>
      <c r="P340" s="216"/>
      <c r="Q340" s="216"/>
      <c r="R340" s="216"/>
      <c r="S340" s="216"/>
      <c r="T340" s="217"/>
      <c r="AT340" s="218" t="s">
        <v>181</v>
      </c>
      <c r="AU340" s="218" t="s">
        <v>84</v>
      </c>
      <c r="AV340" s="13" t="s">
        <v>84</v>
      </c>
      <c r="AW340" s="13" t="s">
        <v>35</v>
      </c>
      <c r="AX340" s="13" t="s">
        <v>74</v>
      </c>
      <c r="AY340" s="218" t="s">
        <v>143</v>
      </c>
    </row>
    <row r="341" spans="1:65" s="13" customFormat="1" ht="11.25">
      <c r="B341" s="208"/>
      <c r="C341" s="209"/>
      <c r="D341" s="204" t="s">
        <v>181</v>
      </c>
      <c r="E341" s="210" t="s">
        <v>19</v>
      </c>
      <c r="F341" s="211" t="s">
        <v>324</v>
      </c>
      <c r="G341" s="209"/>
      <c r="H341" s="212">
        <v>1.8</v>
      </c>
      <c r="I341" s="213"/>
      <c r="J341" s="209"/>
      <c r="K341" s="209"/>
      <c r="L341" s="214"/>
      <c r="M341" s="215"/>
      <c r="N341" s="216"/>
      <c r="O341" s="216"/>
      <c r="P341" s="216"/>
      <c r="Q341" s="216"/>
      <c r="R341" s="216"/>
      <c r="S341" s="216"/>
      <c r="T341" s="217"/>
      <c r="AT341" s="218" t="s">
        <v>181</v>
      </c>
      <c r="AU341" s="218" t="s">
        <v>84</v>
      </c>
      <c r="AV341" s="13" t="s">
        <v>84</v>
      </c>
      <c r="AW341" s="13" t="s">
        <v>35</v>
      </c>
      <c r="AX341" s="13" t="s">
        <v>74</v>
      </c>
      <c r="AY341" s="218" t="s">
        <v>143</v>
      </c>
    </row>
    <row r="342" spans="1:65" s="15" customFormat="1" ht="11.25">
      <c r="B342" s="230"/>
      <c r="C342" s="231"/>
      <c r="D342" s="204" t="s">
        <v>181</v>
      </c>
      <c r="E342" s="232" t="s">
        <v>19</v>
      </c>
      <c r="F342" s="233" t="s">
        <v>216</v>
      </c>
      <c r="G342" s="231"/>
      <c r="H342" s="232" t="s">
        <v>19</v>
      </c>
      <c r="I342" s="234"/>
      <c r="J342" s="231"/>
      <c r="K342" s="231"/>
      <c r="L342" s="235"/>
      <c r="M342" s="236"/>
      <c r="N342" s="237"/>
      <c r="O342" s="237"/>
      <c r="P342" s="237"/>
      <c r="Q342" s="237"/>
      <c r="R342" s="237"/>
      <c r="S342" s="237"/>
      <c r="T342" s="238"/>
      <c r="AT342" s="239" t="s">
        <v>181</v>
      </c>
      <c r="AU342" s="239" t="s">
        <v>84</v>
      </c>
      <c r="AV342" s="15" t="s">
        <v>82</v>
      </c>
      <c r="AW342" s="15" t="s">
        <v>35</v>
      </c>
      <c r="AX342" s="15" t="s">
        <v>74</v>
      </c>
      <c r="AY342" s="239" t="s">
        <v>143</v>
      </c>
    </row>
    <row r="343" spans="1:65" s="13" customFormat="1" ht="11.25">
      <c r="B343" s="208"/>
      <c r="C343" s="209"/>
      <c r="D343" s="204" t="s">
        <v>181</v>
      </c>
      <c r="E343" s="210" t="s">
        <v>19</v>
      </c>
      <c r="F343" s="211" t="s">
        <v>589</v>
      </c>
      <c r="G343" s="209"/>
      <c r="H343" s="212">
        <v>2.4</v>
      </c>
      <c r="I343" s="213"/>
      <c r="J343" s="209"/>
      <c r="K343" s="209"/>
      <c r="L343" s="214"/>
      <c r="M343" s="215"/>
      <c r="N343" s="216"/>
      <c r="O343" s="216"/>
      <c r="P343" s="216"/>
      <c r="Q343" s="216"/>
      <c r="R343" s="216"/>
      <c r="S343" s="216"/>
      <c r="T343" s="217"/>
      <c r="AT343" s="218" t="s">
        <v>181</v>
      </c>
      <c r="AU343" s="218" t="s">
        <v>84</v>
      </c>
      <c r="AV343" s="13" t="s">
        <v>84</v>
      </c>
      <c r="AW343" s="13" t="s">
        <v>35</v>
      </c>
      <c r="AX343" s="13" t="s">
        <v>74</v>
      </c>
      <c r="AY343" s="218" t="s">
        <v>143</v>
      </c>
    </row>
    <row r="344" spans="1:65" s="14" customFormat="1" ht="11.25">
      <c r="B344" s="219"/>
      <c r="C344" s="220"/>
      <c r="D344" s="204" t="s">
        <v>181</v>
      </c>
      <c r="E344" s="221" t="s">
        <v>19</v>
      </c>
      <c r="F344" s="222" t="s">
        <v>189</v>
      </c>
      <c r="G344" s="220"/>
      <c r="H344" s="223">
        <v>16.2</v>
      </c>
      <c r="I344" s="224"/>
      <c r="J344" s="220"/>
      <c r="K344" s="220"/>
      <c r="L344" s="225"/>
      <c r="M344" s="226"/>
      <c r="N344" s="227"/>
      <c r="O344" s="227"/>
      <c r="P344" s="227"/>
      <c r="Q344" s="227"/>
      <c r="R344" s="227"/>
      <c r="S344" s="227"/>
      <c r="T344" s="228"/>
      <c r="AT344" s="229" t="s">
        <v>181</v>
      </c>
      <c r="AU344" s="229" t="s">
        <v>84</v>
      </c>
      <c r="AV344" s="14" t="s">
        <v>150</v>
      </c>
      <c r="AW344" s="14" t="s">
        <v>35</v>
      </c>
      <c r="AX344" s="14" t="s">
        <v>82</v>
      </c>
      <c r="AY344" s="229" t="s">
        <v>143</v>
      </c>
    </row>
    <row r="345" spans="1:65" s="2" customFormat="1" ht="16.5" customHeight="1">
      <c r="A345" s="36"/>
      <c r="B345" s="37"/>
      <c r="C345" s="251" t="s">
        <v>594</v>
      </c>
      <c r="D345" s="251" t="s">
        <v>250</v>
      </c>
      <c r="E345" s="252" t="s">
        <v>595</v>
      </c>
      <c r="F345" s="253" t="s">
        <v>596</v>
      </c>
      <c r="G345" s="254" t="s">
        <v>158</v>
      </c>
      <c r="H345" s="255">
        <v>16.2</v>
      </c>
      <c r="I345" s="256"/>
      <c r="J345" s="257">
        <f>ROUND(I345*H345,2)</f>
        <v>0</v>
      </c>
      <c r="K345" s="258"/>
      <c r="L345" s="259"/>
      <c r="M345" s="260" t="s">
        <v>19</v>
      </c>
      <c r="N345" s="261" t="s">
        <v>45</v>
      </c>
      <c r="O345" s="66"/>
      <c r="P345" s="200">
        <f>O345*H345</f>
        <v>0</v>
      </c>
      <c r="Q345" s="200">
        <v>5.5300000000000002E-2</v>
      </c>
      <c r="R345" s="200">
        <f>Q345*H345</f>
        <v>0.89585999999999999</v>
      </c>
      <c r="S345" s="200">
        <v>0</v>
      </c>
      <c r="T345" s="201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202" t="s">
        <v>299</v>
      </c>
      <c r="AT345" s="202" t="s">
        <v>250</v>
      </c>
      <c r="AU345" s="202" t="s">
        <v>84</v>
      </c>
      <c r="AY345" s="19" t="s">
        <v>143</v>
      </c>
      <c r="BE345" s="203">
        <f>IF(N345="základní",J345,0)</f>
        <v>0</v>
      </c>
      <c r="BF345" s="203">
        <f>IF(N345="snížená",J345,0)</f>
        <v>0</v>
      </c>
      <c r="BG345" s="203">
        <f>IF(N345="zákl. přenesená",J345,0)</f>
        <v>0</v>
      </c>
      <c r="BH345" s="203">
        <f>IF(N345="sníž. přenesená",J345,0)</f>
        <v>0</v>
      </c>
      <c r="BI345" s="203">
        <f>IF(N345="nulová",J345,0)</f>
        <v>0</v>
      </c>
      <c r="BJ345" s="19" t="s">
        <v>82</v>
      </c>
      <c r="BK345" s="203">
        <f>ROUND(I345*H345,2)</f>
        <v>0</v>
      </c>
      <c r="BL345" s="19" t="s">
        <v>228</v>
      </c>
      <c r="BM345" s="202" t="s">
        <v>597</v>
      </c>
    </row>
    <row r="346" spans="1:65" s="2" customFormat="1" ht="16.5" customHeight="1">
      <c r="A346" s="36"/>
      <c r="B346" s="37"/>
      <c r="C346" s="190" t="s">
        <v>598</v>
      </c>
      <c r="D346" s="190" t="s">
        <v>146</v>
      </c>
      <c r="E346" s="191" t="s">
        <v>599</v>
      </c>
      <c r="F346" s="192" t="s">
        <v>600</v>
      </c>
      <c r="G346" s="193" t="s">
        <v>158</v>
      </c>
      <c r="H346" s="194">
        <v>8.2899999999999991</v>
      </c>
      <c r="I346" s="195"/>
      <c r="J346" s="196">
        <f>ROUND(I346*H346,2)</f>
        <v>0</v>
      </c>
      <c r="K346" s="197"/>
      <c r="L346" s="41"/>
      <c r="M346" s="198" t="s">
        <v>19</v>
      </c>
      <c r="N346" s="199" t="s">
        <v>45</v>
      </c>
      <c r="O346" s="66"/>
      <c r="P346" s="200">
        <f>O346*H346</f>
        <v>0</v>
      </c>
      <c r="Q346" s="200">
        <v>9.0000000000000006E-5</v>
      </c>
      <c r="R346" s="200">
        <f>Q346*H346</f>
        <v>7.4609999999999998E-4</v>
      </c>
      <c r="S346" s="200">
        <v>0</v>
      </c>
      <c r="T346" s="201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202" t="s">
        <v>228</v>
      </c>
      <c r="AT346" s="202" t="s">
        <v>146</v>
      </c>
      <c r="AU346" s="202" t="s">
        <v>84</v>
      </c>
      <c r="AY346" s="19" t="s">
        <v>143</v>
      </c>
      <c r="BE346" s="203">
        <f>IF(N346="základní",J346,0)</f>
        <v>0</v>
      </c>
      <c r="BF346" s="203">
        <f>IF(N346="snížená",J346,0)</f>
        <v>0</v>
      </c>
      <c r="BG346" s="203">
        <f>IF(N346="zákl. přenesená",J346,0)</f>
        <v>0</v>
      </c>
      <c r="BH346" s="203">
        <f>IF(N346="sníž. přenesená",J346,0)</f>
        <v>0</v>
      </c>
      <c r="BI346" s="203">
        <f>IF(N346="nulová",J346,0)</f>
        <v>0</v>
      </c>
      <c r="BJ346" s="19" t="s">
        <v>82</v>
      </c>
      <c r="BK346" s="203">
        <f>ROUND(I346*H346,2)</f>
        <v>0</v>
      </c>
      <c r="BL346" s="19" t="s">
        <v>228</v>
      </c>
      <c r="BM346" s="202" t="s">
        <v>601</v>
      </c>
    </row>
    <row r="347" spans="1:65" s="15" customFormat="1" ht="11.25">
      <c r="B347" s="230"/>
      <c r="C347" s="231"/>
      <c r="D347" s="204" t="s">
        <v>181</v>
      </c>
      <c r="E347" s="232" t="s">
        <v>19</v>
      </c>
      <c r="F347" s="233" t="s">
        <v>209</v>
      </c>
      <c r="G347" s="231"/>
      <c r="H347" s="232" t="s">
        <v>19</v>
      </c>
      <c r="I347" s="234"/>
      <c r="J347" s="231"/>
      <c r="K347" s="231"/>
      <c r="L347" s="235"/>
      <c r="M347" s="236"/>
      <c r="N347" s="237"/>
      <c r="O347" s="237"/>
      <c r="P347" s="237"/>
      <c r="Q347" s="237"/>
      <c r="R347" s="237"/>
      <c r="S347" s="237"/>
      <c r="T347" s="238"/>
      <c r="AT347" s="239" t="s">
        <v>181</v>
      </c>
      <c r="AU347" s="239" t="s">
        <v>84</v>
      </c>
      <c r="AV347" s="15" t="s">
        <v>82</v>
      </c>
      <c r="AW347" s="15" t="s">
        <v>35</v>
      </c>
      <c r="AX347" s="15" t="s">
        <v>74</v>
      </c>
      <c r="AY347" s="239" t="s">
        <v>143</v>
      </c>
    </row>
    <row r="348" spans="1:65" s="13" customFormat="1" ht="11.25">
      <c r="B348" s="208"/>
      <c r="C348" s="209"/>
      <c r="D348" s="204" t="s">
        <v>181</v>
      </c>
      <c r="E348" s="210" t="s">
        <v>19</v>
      </c>
      <c r="F348" s="211" t="s">
        <v>587</v>
      </c>
      <c r="G348" s="209"/>
      <c r="H348" s="212">
        <v>2.5299999999999998</v>
      </c>
      <c r="I348" s="213"/>
      <c r="J348" s="209"/>
      <c r="K348" s="209"/>
      <c r="L348" s="214"/>
      <c r="M348" s="215"/>
      <c r="N348" s="216"/>
      <c r="O348" s="216"/>
      <c r="P348" s="216"/>
      <c r="Q348" s="216"/>
      <c r="R348" s="216"/>
      <c r="S348" s="216"/>
      <c r="T348" s="217"/>
      <c r="AT348" s="218" t="s">
        <v>181</v>
      </c>
      <c r="AU348" s="218" t="s">
        <v>84</v>
      </c>
      <c r="AV348" s="13" t="s">
        <v>84</v>
      </c>
      <c r="AW348" s="13" t="s">
        <v>35</v>
      </c>
      <c r="AX348" s="13" t="s">
        <v>74</v>
      </c>
      <c r="AY348" s="218" t="s">
        <v>143</v>
      </c>
    </row>
    <row r="349" spans="1:65" s="15" customFormat="1" ht="11.25">
      <c r="B349" s="230"/>
      <c r="C349" s="231"/>
      <c r="D349" s="204" t="s">
        <v>181</v>
      </c>
      <c r="E349" s="232" t="s">
        <v>19</v>
      </c>
      <c r="F349" s="233" t="s">
        <v>215</v>
      </c>
      <c r="G349" s="231"/>
      <c r="H349" s="232" t="s">
        <v>19</v>
      </c>
      <c r="I349" s="234"/>
      <c r="J349" s="231"/>
      <c r="K349" s="231"/>
      <c r="L349" s="235"/>
      <c r="M349" s="236"/>
      <c r="N349" s="237"/>
      <c r="O349" s="237"/>
      <c r="P349" s="237"/>
      <c r="Q349" s="237"/>
      <c r="R349" s="237"/>
      <c r="S349" s="237"/>
      <c r="T349" s="238"/>
      <c r="AT349" s="239" t="s">
        <v>181</v>
      </c>
      <c r="AU349" s="239" t="s">
        <v>84</v>
      </c>
      <c r="AV349" s="15" t="s">
        <v>82</v>
      </c>
      <c r="AW349" s="15" t="s">
        <v>35</v>
      </c>
      <c r="AX349" s="15" t="s">
        <v>74</v>
      </c>
      <c r="AY349" s="239" t="s">
        <v>143</v>
      </c>
    </row>
    <row r="350" spans="1:65" s="13" customFormat="1" ht="11.25">
      <c r="B350" s="208"/>
      <c r="C350" s="209"/>
      <c r="D350" s="204" t="s">
        <v>181</v>
      </c>
      <c r="E350" s="210" t="s">
        <v>19</v>
      </c>
      <c r="F350" s="211" t="s">
        <v>588</v>
      </c>
      <c r="G350" s="209"/>
      <c r="H350" s="212">
        <v>3.36</v>
      </c>
      <c r="I350" s="213"/>
      <c r="J350" s="209"/>
      <c r="K350" s="209"/>
      <c r="L350" s="214"/>
      <c r="M350" s="215"/>
      <c r="N350" s="216"/>
      <c r="O350" s="216"/>
      <c r="P350" s="216"/>
      <c r="Q350" s="216"/>
      <c r="R350" s="216"/>
      <c r="S350" s="216"/>
      <c r="T350" s="217"/>
      <c r="AT350" s="218" t="s">
        <v>181</v>
      </c>
      <c r="AU350" s="218" t="s">
        <v>84</v>
      </c>
      <c r="AV350" s="13" t="s">
        <v>84</v>
      </c>
      <c r="AW350" s="13" t="s">
        <v>35</v>
      </c>
      <c r="AX350" s="13" t="s">
        <v>74</v>
      </c>
      <c r="AY350" s="218" t="s">
        <v>143</v>
      </c>
    </row>
    <row r="351" spans="1:65" s="15" customFormat="1" ht="11.25">
      <c r="B351" s="230"/>
      <c r="C351" s="231"/>
      <c r="D351" s="204" t="s">
        <v>181</v>
      </c>
      <c r="E351" s="232" t="s">
        <v>19</v>
      </c>
      <c r="F351" s="233" t="s">
        <v>216</v>
      </c>
      <c r="G351" s="231"/>
      <c r="H351" s="232" t="s">
        <v>19</v>
      </c>
      <c r="I351" s="234"/>
      <c r="J351" s="231"/>
      <c r="K351" s="231"/>
      <c r="L351" s="235"/>
      <c r="M351" s="236"/>
      <c r="N351" s="237"/>
      <c r="O351" s="237"/>
      <c r="P351" s="237"/>
      <c r="Q351" s="237"/>
      <c r="R351" s="237"/>
      <c r="S351" s="237"/>
      <c r="T351" s="238"/>
      <c r="AT351" s="239" t="s">
        <v>181</v>
      </c>
      <c r="AU351" s="239" t="s">
        <v>84</v>
      </c>
      <c r="AV351" s="15" t="s">
        <v>82</v>
      </c>
      <c r="AW351" s="15" t="s">
        <v>35</v>
      </c>
      <c r="AX351" s="15" t="s">
        <v>74</v>
      </c>
      <c r="AY351" s="239" t="s">
        <v>143</v>
      </c>
    </row>
    <row r="352" spans="1:65" s="13" customFormat="1" ht="11.25">
      <c r="B352" s="208"/>
      <c r="C352" s="209"/>
      <c r="D352" s="204" t="s">
        <v>181</v>
      </c>
      <c r="E352" s="210" t="s">
        <v>19</v>
      </c>
      <c r="F352" s="211" t="s">
        <v>589</v>
      </c>
      <c r="G352" s="209"/>
      <c r="H352" s="212">
        <v>2.4</v>
      </c>
      <c r="I352" s="213"/>
      <c r="J352" s="209"/>
      <c r="K352" s="209"/>
      <c r="L352" s="214"/>
      <c r="M352" s="215"/>
      <c r="N352" s="216"/>
      <c r="O352" s="216"/>
      <c r="P352" s="216"/>
      <c r="Q352" s="216"/>
      <c r="R352" s="216"/>
      <c r="S352" s="216"/>
      <c r="T352" s="217"/>
      <c r="AT352" s="218" t="s">
        <v>181</v>
      </c>
      <c r="AU352" s="218" t="s">
        <v>84</v>
      </c>
      <c r="AV352" s="13" t="s">
        <v>84</v>
      </c>
      <c r="AW352" s="13" t="s">
        <v>35</v>
      </c>
      <c r="AX352" s="13" t="s">
        <v>74</v>
      </c>
      <c r="AY352" s="218" t="s">
        <v>143</v>
      </c>
    </row>
    <row r="353" spans="1:65" s="14" customFormat="1" ht="11.25">
      <c r="B353" s="219"/>
      <c r="C353" s="220"/>
      <c r="D353" s="204" t="s">
        <v>181</v>
      </c>
      <c r="E353" s="221" t="s">
        <v>19</v>
      </c>
      <c r="F353" s="222" t="s">
        <v>189</v>
      </c>
      <c r="G353" s="220"/>
      <c r="H353" s="223">
        <v>8.2899999999999991</v>
      </c>
      <c r="I353" s="224"/>
      <c r="J353" s="220"/>
      <c r="K353" s="220"/>
      <c r="L353" s="225"/>
      <c r="M353" s="226"/>
      <c r="N353" s="227"/>
      <c r="O353" s="227"/>
      <c r="P353" s="227"/>
      <c r="Q353" s="227"/>
      <c r="R353" s="227"/>
      <c r="S353" s="227"/>
      <c r="T353" s="228"/>
      <c r="AT353" s="229" t="s">
        <v>181</v>
      </c>
      <c r="AU353" s="229" t="s">
        <v>84</v>
      </c>
      <c r="AV353" s="14" t="s">
        <v>150</v>
      </c>
      <c r="AW353" s="14" t="s">
        <v>35</v>
      </c>
      <c r="AX353" s="14" t="s">
        <v>82</v>
      </c>
      <c r="AY353" s="229" t="s">
        <v>143</v>
      </c>
    </row>
    <row r="354" spans="1:65" s="2" customFormat="1" ht="16.5" customHeight="1">
      <c r="A354" s="36"/>
      <c r="B354" s="37"/>
      <c r="C354" s="251" t="s">
        <v>602</v>
      </c>
      <c r="D354" s="251" t="s">
        <v>250</v>
      </c>
      <c r="E354" s="252" t="s">
        <v>603</v>
      </c>
      <c r="F354" s="253" t="s">
        <v>604</v>
      </c>
      <c r="G354" s="254" t="s">
        <v>158</v>
      </c>
      <c r="H354" s="255">
        <v>8.2899999999999991</v>
      </c>
      <c r="I354" s="256"/>
      <c r="J354" s="257">
        <f>ROUND(I354*H354,2)</f>
        <v>0</v>
      </c>
      <c r="K354" s="258"/>
      <c r="L354" s="259"/>
      <c r="M354" s="260" t="s">
        <v>19</v>
      </c>
      <c r="N354" s="261" t="s">
        <v>45</v>
      </c>
      <c r="O354" s="66"/>
      <c r="P354" s="200">
        <f>O354*H354</f>
        <v>0</v>
      </c>
      <c r="Q354" s="200">
        <v>5.5300000000000002E-2</v>
      </c>
      <c r="R354" s="200">
        <f>Q354*H354</f>
        <v>0.45843699999999998</v>
      </c>
      <c r="S354" s="200">
        <v>0</v>
      </c>
      <c r="T354" s="201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202" t="s">
        <v>299</v>
      </c>
      <c r="AT354" s="202" t="s">
        <v>250</v>
      </c>
      <c r="AU354" s="202" t="s">
        <v>84</v>
      </c>
      <c r="AY354" s="19" t="s">
        <v>143</v>
      </c>
      <c r="BE354" s="203">
        <f>IF(N354="základní",J354,0)</f>
        <v>0</v>
      </c>
      <c r="BF354" s="203">
        <f>IF(N354="snížená",J354,0)</f>
        <v>0</v>
      </c>
      <c r="BG354" s="203">
        <f>IF(N354="zákl. přenesená",J354,0)</f>
        <v>0</v>
      </c>
      <c r="BH354" s="203">
        <f>IF(N354="sníž. přenesená",J354,0)</f>
        <v>0</v>
      </c>
      <c r="BI354" s="203">
        <f>IF(N354="nulová",J354,0)</f>
        <v>0</v>
      </c>
      <c r="BJ354" s="19" t="s">
        <v>82</v>
      </c>
      <c r="BK354" s="203">
        <f>ROUND(I354*H354,2)</f>
        <v>0</v>
      </c>
      <c r="BL354" s="19" t="s">
        <v>228</v>
      </c>
      <c r="BM354" s="202" t="s">
        <v>605</v>
      </c>
    </row>
    <row r="355" spans="1:65" s="2" customFormat="1" ht="33" customHeight="1">
      <c r="A355" s="36"/>
      <c r="B355" s="37"/>
      <c r="C355" s="190" t="s">
        <v>606</v>
      </c>
      <c r="D355" s="190" t="s">
        <v>146</v>
      </c>
      <c r="E355" s="191" t="s">
        <v>607</v>
      </c>
      <c r="F355" s="192" t="s">
        <v>608</v>
      </c>
      <c r="G355" s="193" t="s">
        <v>149</v>
      </c>
      <c r="H355" s="194">
        <v>2</v>
      </c>
      <c r="I355" s="195"/>
      <c r="J355" s="196">
        <f>ROUND(I355*H355,2)</f>
        <v>0</v>
      </c>
      <c r="K355" s="197"/>
      <c r="L355" s="41"/>
      <c r="M355" s="198" t="s">
        <v>19</v>
      </c>
      <c r="N355" s="199" t="s">
        <v>45</v>
      </c>
      <c r="O355" s="66"/>
      <c r="P355" s="200">
        <f>O355*H355</f>
        <v>0</v>
      </c>
      <c r="Q355" s="200">
        <v>5.0000000000000002E-5</v>
      </c>
      <c r="R355" s="200">
        <f>Q355*H355</f>
        <v>1E-4</v>
      </c>
      <c r="S355" s="200">
        <v>0</v>
      </c>
      <c r="T355" s="201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202" t="s">
        <v>150</v>
      </c>
      <c r="AT355" s="202" t="s">
        <v>146</v>
      </c>
      <c r="AU355" s="202" t="s">
        <v>84</v>
      </c>
      <c r="AY355" s="19" t="s">
        <v>143</v>
      </c>
      <c r="BE355" s="203">
        <f>IF(N355="základní",J355,0)</f>
        <v>0</v>
      </c>
      <c r="BF355" s="203">
        <f>IF(N355="snížená",J355,0)</f>
        <v>0</v>
      </c>
      <c r="BG355" s="203">
        <f>IF(N355="zákl. přenesená",J355,0)</f>
        <v>0</v>
      </c>
      <c r="BH355" s="203">
        <f>IF(N355="sníž. přenesená",J355,0)</f>
        <v>0</v>
      </c>
      <c r="BI355" s="203">
        <f>IF(N355="nulová",J355,0)</f>
        <v>0</v>
      </c>
      <c r="BJ355" s="19" t="s">
        <v>82</v>
      </c>
      <c r="BK355" s="203">
        <f>ROUND(I355*H355,2)</f>
        <v>0</v>
      </c>
      <c r="BL355" s="19" t="s">
        <v>150</v>
      </c>
      <c r="BM355" s="202" t="s">
        <v>609</v>
      </c>
    </row>
    <row r="356" spans="1:65" s="2" customFormat="1" ht="33" customHeight="1">
      <c r="A356" s="36"/>
      <c r="B356" s="37"/>
      <c r="C356" s="251" t="s">
        <v>610</v>
      </c>
      <c r="D356" s="251" t="s">
        <v>250</v>
      </c>
      <c r="E356" s="252" t="s">
        <v>611</v>
      </c>
      <c r="F356" s="253" t="s">
        <v>612</v>
      </c>
      <c r="G356" s="254" t="s">
        <v>149</v>
      </c>
      <c r="H356" s="255">
        <v>2</v>
      </c>
      <c r="I356" s="256"/>
      <c r="J356" s="257">
        <f>ROUND(I356*H356,2)</f>
        <v>0</v>
      </c>
      <c r="K356" s="258"/>
      <c r="L356" s="259"/>
      <c r="M356" s="260" t="s">
        <v>19</v>
      </c>
      <c r="N356" s="261" t="s">
        <v>45</v>
      </c>
      <c r="O356" s="66"/>
      <c r="P356" s="200">
        <f>O356*H356</f>
        <v>0</v>
      </c>
      <c r="Q356" s="200">
        <v>1.4999999999999999E-2</v>
      </c>
      <c r="R356" s="200">
        <f>Q356*H356</f>
        <v>0.03</v>
      </c>
      <c r="S356" s="200">
        <v>0</v>
      </c>
      <c r="T356" s="201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202" t="s">
        <v>177</v>
      </c>
      <c r="AT356" s="202" t="s">
        <v>250</v>
      </c>
      <c r="AU356" s="202" t="s">
        <v>84</v>
      </c>
      <c r="AY356" s="19" t="s">
        <v>143</v>
      </c>
      <c r="BE356" s="203">
        <f>IF(N356="základní",J356,0)</f>
        <v>0</v>
      </c>
      <c r="BF356" s="203">
        <f>IF(N356="snížená",J356,0)</f>
        <v>0</v>
      </c>
      <c r="BG356" s="203">
        <f>IF(N356="zákl. přenesená",J356,0)</f>
        <v>0</v>
      </c>
      <c r="BH356" s="203">
        <f>IF(N356="sníž. přenesená",J356,0)</f>
        <v>0</v>
      </c>
      <c r="BI356" s="203">
        <f>IF(N356="nulová",J356,0)</f>
        <v>0</v>
      </c>
      <c r="BJ356" s="19" t="s">
        <v>82</v>
      </c>
      <c r="BK356" s="203">
        <f>ROUND(I356*H356,2)</f>
        <v>0</v>
      </c>
      <c r="BL356" s="19" t="s">
        <v>150</v>
      </c>
      <c r="BM356" s="202" t="s">
        <v>613</v>
      </c>
    </row>
    <row r="357" spans="1:65" s="2" customFormat="1" ht="33" customHeight="1">
      <c r="A357" s="36"/>
      <c r="B357" s="37"/>
      <c r="C357" s="251" t="s">
        <v>614</v>
      </c>
      <c r="D357" s="251" t="s">
        <v>250</v>
      </c>
      <c r="E357" s="252" t="s">
        <v>615</v>
      </c>
      <c r="F357" s="253" t="s">
        <v>616</v>
      </c>
      <c r="G357" s="254" t="s">
        <v>617</v>
      </c>
      <c r="H357" s="255">
        <v>2</v>
      </c>
      <c r="I357" s="256"/>
      <c r="J357" s="257">
        <f>ROUND(I357*H357,2)</f>
        <v>0</v>
      </c>
      <c r="K357" s="258"/>
      <c r="L357" s="259"/>
      <c r="M357" s="260" t="s">
        <v>19</v>
      </c>
      <c r="N357" s="261" t="s">
        <v>45</v>
      </c>
      <c r="O357" s="66"/>
      <c r="P357" s="200">
        <f>O357*H357</f>
        <v>0</v>
      </c>
      <c r="Q357" s="200">
        <v>5.0000000000000001E-4</v>
      </c>
      <c r="R357" s="200">
        <f>Q357*H357</f>
        <v>1E-3</v>
      </c>
      <c r="S357" s="200">
        <v>0</v>
      </c>
      <c r="T357" s="201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202" t="s">
        <v>177</v>
      </c>
      <c r="AT357" s="202" t="s">
        <v>250</v>
      </c>
      <c r="AU357" s="202" t="s">
        <v>84</v>
      </c>
      <c r="AY357" s="19" t="s">
        <v>143</v>
      </c>
      <c r="BE357" s="203">
        <f>IF(N357="základní",J357,0)</f>
        <v>0</v>
      </c>
      <c r="BF357" s="203">
        <f>IF(N357="snížená",J357,0)</f>
        <v>0</v>
      </c>
      <c r="BG357" s="203">
        <f>IF(N357="zákl. přenesená",J357,0)</f>
        <v>0</v>
      </c>
      <c r="BH357" s="203">
        <f>IF(N357="sníž. přenesená",J357,0)</f>
        <v>0</v>
      </c>
      <c r="BI357" s="203">
        <f>IF(N357="nulová",J357,0)</f>
        <v>0</v>
      </c>
      <c r="BJ357" s="19" t="s">
        <v>82</v>
      </c>
      <c r="BK357" s="203">
        <f>ROUND(I357*H357,2)</f>
        <v>0</v>
      </c>
      <c r="BL357" s="19" t="s">
        <v>150</v>
      </c>
      <c r="BM357" s="202" t="s">
        <v>618</v>
      </c>
    </row>
    <row r="358" spans="1:65" s="2" customFormat="1" ht="21.75" customHeight="1">
      <c r="A358" s="36"/>
      <c r="B358" s="37"/>
      <c r="C358" s="190" t="s">
        <v>619</v>
      </c>
      <c r="D358" s="190" t="s">
        <v>146</v>
      </c>
      <c r="E358" s="191" t="s">
        <v>620</v>
      </c>
      <c r="F358" s="192" t="s">
        <v>621</v>
      </c>
      <c r="G358" s="193" t="s">
        <v>149</v>
      </c>
      <c r="H358" s="194">
        <v>3</v>
      </c>
      <c r="I358" s="195"/>
      <c r="J358" s="196">
        <f>ROUND(I358*H358,2)</f>
        <v>0</v>
      </c>
      <c r="K358" s="197"/>
      <c r="L358" s="41"/>
      <c r="M358" s="198" t="s">
        <v>19</v>
      </c>
      <c r="N358" s="199" t="s">
        <v>45</v>
      </c>
      <c r="O358" s="66"/>
      <c r="P358" s="200">
        <f>O358*H358</f>
        <v>0</v>
      </c>
      <c r="Q358" s="200">
        <v>6.0000000000000002E-5</v>
      </c>
      <c r="R358" s="200">
        <f>Q358*H358</f>
        <v>1.8000000000000001E-4</v>
      </c>
      <c r="S358" s="200">
        <v>0</v>
      </c>
      <c r="T358" s="201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202" t="s">
        <v>228</v>
      </c>
      <c r="AT358" s="202" t="s">
        <v>146</v>
      </c>
      <c r="AU358" s="202" t="s">
        <v>84</v>
      </c>
      <c r="AY358" s="19" t="s">
        <v>143</v>
      </c>
      <c r="BE358" s="203">
        <f>IF(N358="základní",J358,0)</f>
        <v>0</v>
      </c>
      <c r="BF358" s="203">
        <f>IF(N358="snížená",J358,0)</f>
        <v>0</v>
      </c>
      <c r="BG358" s="203">
        <f>IF(N358="zákl. přenesená",J358,0)</f>
        <v>0</v>
      </c>
      <c r="BH358" s="203">
        <f>IF(N358="sníž. přenesená",J358,0)</f>
        <v>0</v>
      </c>
      <c r="BI358" s="203">
        <f>IF(N358="nulová",J358,0)</f>
        <v>0</v>
      </c>
      <c r="BJ358" s="19" t="s">
        <v>82</v>
      </c>
      <c r="BK358" s="203">
        <f>ROUND(I358*H358,2)</f>
        <v>0</v>
      </c>
      <c r="BL358" s="19" t="s">
        <v>228</v>
      </c>
      <c r="BM358" s="202" t="s">
        <v>622</v>
      </c>
    </row>
    <row r="359" spans="1:65" s="2" customFormat="1" ht="48.75">
      <c r="A359" s="36"/>
      <c r="B359" s="37"/>
      <c r="C359" s="38"/>
      <c r="D359" s="204" t="s">
        <v>152</v>
      </c>
      <c r="E359" s="38"/>
      <c r="F359" s="205" t="s">
        <v>623</v>
      </c>
      <c r="G359" s="38"/>
      <c r="H359" s="38"/>
      <c r="I359" s="110"/>
      <c r="J359" s="38"/>
      <c r="K359" s="38"/>
      <c r="L359" s="41"/>
      <c r="M359" s="206"/>
      <c r="N359" s="207"/>
      <c r="O359" s="66"/>
      <c r="P359" s="66"/>
      <c r="Q359" s="66"/>
      <c r="R359" s="66"/>
      <c r="S359" s="66"/>
      <c r="T359" s="67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9" t="s">
        <v>152</v>
      </c>
      <c r="AU359" s="19" t="s">
        <v>84</v>
      </c>
    </row>
    <row r="360" spans="1:65" s="2" customFormat="1" ht="21.75" customHeight="1">
      <c r="A360" s="36"/>
      <c r="B360" s="37"/>
      <c r="C360" s="190" t="s">
        <v>624</v>
      </c>
      <c r="D360" s="190" t="s">
        <v>146</v>
      </c>
      <c r="E360" s="191" t="s">
        <v>625</v>
      </c>
      <c r="F360" s="192" t="s">
        <v>626</v>
      </c>
      <c r="G360" s="193" t="s">
        <v>627</v>
      </c>
      <c r="H360" s="194">
        <v>250</v>
      </c>
      <c r="I360" s="195"/>
      <c r="J360" s="196">
        <f>ROUND(I360*H360,2)</f>
        <v>0</v>
      </c>
      <c r="K360" s="197"/>
      <c r="L360" s="41"/>
      <c r="M360" s="198" t="s">
        <v>19</v>
      </c>
      <c r="N360" s="199" t="s">
        <v>45</v>
      </c>
      <c r="O360" s="66"/>
      <c r="P360" s="200">
        <f>O360*H360</f>
        <v>0</v>
      </c>
      <c r="Q360" s="200">
        <v>0</v>
      </c>
      <c r="R360" s="200">
        <f>Q360*H360</f>
        <v>0</v>
      </c>
      <c r="S360" s="200">
        <v>0</v>
      </c>
      <c r="T360" s="201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202" t="s">
        <v>228</v>
      </c>
      <c r="AT360" s="202" t="s">
        <v>146</v>
      </c>
      <c r="AU360" s="202" t="s">
        <v>84</v>
      </c>
      <c r="AY360" s="19" t="s">
        <v>143</v>
      </c>
      <c r="BE360" s="203">
        <f>IF(N360="základní",J360,0)</f>
        <v>0</v>
      </c>
      <c r="BF360" s="203">
        <f>IF(N360="snížená",J360,0)</f>
        <v>0</v>
      </c>
      <c r="BG360" s="203">
        <f>IF(N360="zákl. přenesená",J360,0)</f>
        <v>0</v>
      </c>
      <c r="BH360" s="203">
        <f>IF(N360="sníž. přenesená",J360,0)</f>
        <v>0</v>
      </c>
      <c r="BI360" s="203">
        <f>IF(N360="nulová",J360,0)</f>
        <v>0</v>
      </c>
      <c r="BJ360" s="19" t="s">
        <v>82</v>
      </c>
      <c r="BK360" s="203">
        <f>ROUND(I360*H360,2)</f>
        <v>0</v>
      </c>
      <c r="BL360" s="19" t="s">
        <v>228</v>
      </c>
      <c r="BM360" s="202" t="s">
        <v>628</v>
      </c>
    </row>
    <row r="361" spans="1:65" s="2" customFormat="1" ht="16.5" customHeight="1">
      <c r="A361" s="36"/>
      <c r="B361" s="37"/>
      <c r="C361" s="190" t="s">
        <v>629</v>
      </c>
      <c r="D361" s="190" t="s">
        <v>146</v>
      </c>
      <c r="E361" s="191" t="s">
        <v>630</v>
      </c>
      <c r="F361" s="192" t="s">
        <v>631</v>
      </c>
      <c r="G361" s="193" t="s">
        <v>149</v>
      </c>
      <c r="H361" s="194">
        <v>1</v>
      </c>
      <c r="I361" s="195"/>
      <c r="J361" s="196">
        <f>ROUND(I361*H361,2)</f>
        <v>0</v>
      </c>
      <c r="K361" s="197"/>
      <c r="L361" s="41"/>
      <c r="M361" s="198" t="s">
        <v>19</v>
      </c>
      <c r="N361" s="199" t="s">
        <v>45</v>
      </c>
      <c r="O361" s="66"/>
      <c r="P361" s="200">
        <f>O361*H361</f>
        <v>0</v>
      </c>
      <c r="Q361" s="200">
        <v>0</v>
      </c>
      <c r="R361" s="200">
        <f>Q361*H361</f>
        <v>0</v>
      </c>
      <c r="S361" s="200">
        <v>0</v>
      </c>
      <c r="T361" s="201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202" t="s">
        <v>228</v>
      </c>
      <c r="AT361" s="202" t="s">
        <v>146</v>
      </c>
      <c r="AU361" s="202" t="s">
        <v>84</v>
      </c>
      <c r="AY361" s="19" t="s">
        <v>143</v>
      </c>
      <c r="BE361" s="203">
        <f>IF(N361="základní",J361,0)</f>
        <v>0</v>
      </c>
      <c r="BF361" s="203">
        <f>IF(N361="snížená",J361,0)</f>
        <v>0</v>
      </c>
      <c r="BG361" s="203">
        <f>IF(N361="zákl. přenesená",J361,0)</f>
        <v>0</v>
      </c>
      <c r="BH361" s="203">
        <f>IF(N361="sníž. přenesená",J361,0)</f>
        <v>0</v>
      </c>
      <c r="BI361" s="203">
        <f>IF(N361="nulová",J361,0)</f>
        <v>0</v>
      </c>
      <c r="BJ361" s="19" t="s">
        <v>82</v>
      </c>
      <c r="BK361" s="203">
        <f>ROUND(I361*H361,2)</f>
        <v>0</v>
      </c>
      <c r="BL361" s="19" t="s">
        <v>228</v>
      </c>
      <c r="BM361" s="202" t="s">
        <v>632</v>
      </c>
    </row>
    <row r="362" spans="1:65" s="2" customFormat="1" ht="33" customHeight="1">
      <c r="A362" s="36"/>
      <c r="B362" s="37"/>
      <c r="C362" s="190" t="s">
        <v>633</v>
      </c>
      <c r="D362" s="190" t="s">
        <v>146</v>
      </c>
      <c r="E362" s="191" t="s">
        <v>634</v>
      </c>
      <c r="F362" s="192" t="s">
        <v>635</v>
      </c>
      <c r="G362" s="193" t="s">
        <v>461</v>
      </c>
      <c r="H362" s="262"/>
      <c r="I362" s="195"/>
      <c r="J362" s="196">
        <f>ROUND(I362*H362,2)</f>
        <v>0</v>
      </c>
      <c r="K362" s="197"/>
      <c r="L362" s="41"/>
      <c r="M362" s="198" t="s">
        <v>19</v>
      </c>
      <c r="N362" s="199" t="s">
        <v>45</v>
      </c>
      <c r="O362" s="66"/>
      <c r="P362" s="200">
        <f>O362*H362</f>
        <v>0</v>
      </c>
      <c r="Q362" s="200">
        <v>0</v>
      </c>
      <c r="R362" s="200">
        <f>Q362*H362</f>
        <v>0</v>
      </c>
      <c r="S362" s="200">
        <v>0</v>
      </c>
      <c r="T362" s="201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202" t="s">
        <v>228</v>
      </c>
      <c r="AT362" s="202" t="s">
        <v>146</v>
      </c>
      <c r="AU362" s="202" t="s">
        <v>84</v>
      </c>
      <c r="AY362" s="19" t="s">
        <v>143</v>
      </c>
      <c r="BE362" s="203">
        <f>IF(N362="základní",J362,0)</f>
        <v>0</v>
      </c>
      <c r="BF362" s="203">
        <f>IF(N362="snížená",J362,0)</f>
        <v>0</v>
      </c>
      <c r="BG362" s="203">
        <f>IF(N362="zákl. přenesená",J362,0)</f>
        <v>0</v>
      </c>
      <c r="BH362" s="203">
        <f>IF(N362="sníž. přenesená",J362,0)</f>
        <v>0</v>
      </c>
      <c r="BI362" s="203">
        <f>IF(N362="nulová",J362,0)</f>
        <v>0</v>
      </c>
      <c r="BJ362" s="19" t="s">
        <v>82</v>
      </c>
      <c r="BK362" s="203">
        <f>ROUND(I362*H362,2)</f>
        <v>0</v>
      </c>
      <c r="BL362" s="19" t="s">
        <v>228</v>
      </c>
      <c r="BM362" s="202" t="s">
        <v>636</v>
      </c>
    </row>
    <row r="363" spans="1:65" s="12" customFormat="1" ht="22.9" customHeight="1">
      <c r="B363" s="174"/>
      <c r="C363" s="175"/>
      <c r="D363" s="176" t="s">
        <v>73</v>
      </c>
      <c r="E363" s="188" t="s">
        <v>637</v>
      </c>
      <c r="F363" s="188" t="s">
        <v>638</v>
      </c>
      <c r="G363" s="175"/>
      <c r="H363" s="175"/>
      <c r="I363" s="178"/>
      <c r="J363" s="189">
        <f>BK363</f>
        <v>0</v>
      </c>
      <c r="K363" s="175"/>
      <c r="L363" s="180"/>
      <c r="M363" s="181"/>
      <c r="N363" s="182"/>
      <c r="O363" s="182"/>
      <c r="P363" s="183">
        <f>SUM(P364:P371)</f>
        <v>0</v>
      </c>
      <c r="Q363" s="182"/>
      <c r="R363" s="183">
        <f>SUM(R364:R371)</f>
        <v>0</v>
      </c>
      <c r="S363" s="182"/>
      <c r="T363" s="184">
        <f>SUM(T364:T371)</f>
        <v>0</v>
      </c>
      <c r="AR363" s="185" t="s">
        <v>84</v>
      </c>
      <c r="AT363" s="186" t="s">
        <v>73</v>
      </c>
      <c r="AU363" s="186" t="s">
        <v>82</v>
      </c>
      <c r="AY363" s="185" t="s">
        <v>143</v>
      </c>
      <c r="BK363" s="187">
        <f>SUM(BK364:BK371)</f>
        <v>0</v>
      </c>
    </row>
    <row r="364" spans="1:65" s="2" customFormat="1" ht="21.75" customHeight="1">
      <c r="A364" s="36"/>
      <c r="B364" s="37"/>
      <c r="C364" s="190" t="s">
        <v>639</v>
      </c>
      <c r="D364" s="190" t="s">
        <v>146</v>
      </c>
      <c r="E364" s="191" t="s">
        <v>640</v>
      </c>
      <c r="F364" s="192" t="s">
        <v>641</v>
      </c>
      <c r="G364" s="193" t="s">
        <v>158</v>
      </c>
      <c r="H364" s="194">
        <v>26.1</v>
      </c>
      <c r="I364" s="195"/>
      <c r="J364" s="196">
        <f>ROUND(I364*H364,2)</f>
        <v>0</v>
      </c>
      <c r="K364" s="197"/>
      <c r="L364" s="41"/>
      <c r="M364" s="198" t="s">
        <v>19</v>
      </c>
      <c r="N364" s="199" t="s">
        <v>45</v>
      </c>
      <c r="O364" s="66"/>
      <c r="P364" s="200">
        <f>O364*H364</f>
        <v>0</v>
      </c>
      <c r="Q364" s="200">
        <v>0</v>
      </c>
      <c r="R364" s="200">
        <f>Q364*H364</f>
        <v>0</v>
      </c>
      <c r="S364" s="200">
        <v>0</v>
      </c>
      <c r="T364" s="201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202" t="s">
        <v>228</v>
      </c>
      <c r="AT364" s="202" t="s">
        <v>146</v>
      </c>
      <c r="AU364" s="202" t="s">
        <v>84</v>
      </c>
      <c r="AY364" s="19" t="s">
        <v>143</v>
      </c>
      <c r="BE364" s="203">
        <f>IF(N364="základní",J364,0)</f>
        <v>0</v>
      </c>
      <c r="BF364" s="203">
        <f>IF(N364="snížená",J364,0)</f>
        <v>0</v>
      </c>
      <c r="BG364" s="203">
        <f>IF(N364="zákl. přenesená",J364,0)</f>
        <v>0</v>
      </c>
      <c r="BH364" s="203">
        <f>IF(N364="sníž. přenesená",J364,0)</f>
        <v>0</v>
      </c>
      <c r="BI364" s="203">
        <f>IF(N364="nulová",J364,0)</f>
        <v>0</v>
      </c>
      <c r="BJ364" s="19" t="s">
        <v>82</v>
      </c>
      <c r="BK364" s="203">
        <f>ROUND(I364*H364,2)</f>
        <v>0</v>
      </c>
      <c r="BL364" s="19" t="s">
        <v>228</v>
      </c>
      <c r="BM364" s="202" t="s">
        <v>642</v>
      </c>
    </row>
    <row r="365" spans="1:65" s="13" customFormat="1" ht="11.25">
      <c r="B365" s="208"/>
      <c r="C365" s="209"/>
      <c r="D365" s="204" t="s">
        <v>181</v>
      </c>
      <c r="E365" s="210" t="s">
        <v>19</v>
      </c>
      <c r="F365" s="211" t="s">
        <v>232</v>
      </c>
      <c r="G365" s="209"/>
      <c r="H365" s="212">
        <v>26.1</v>
      </c>
      <c r="I365" s="213"/>
      <c r="J365" s="209"/>
      <c r="K365" s="209"/>
      <c r="L365" s="214"/>
      <c r="M365" s="215"/>
      <c r="N365" s="216"/>
      <c r="O365" s="216"/>
      <c r="P365" s="216"/>
      <c r="Q365" s="216"/>
      <c r="R365" s="216"/>
      <c r="S365" s="216"/>
      <c r="T365" s="217"/>
      <c r="AT365" s="218" t="s">
        <v>181</v>
      </c>
      <c r="AU365" s="218" t="s">
        <v>84</v>
      </c>
      <c r="AV365" s="13" t="s">
        <v>84</v>
      </c>
      <c r="AW365" s="13" t="s">
        <v>35</v>
      </c>
      <c r="AX365" s="13" t="s">
        <v>74</v>
      </c>
      <c r="AY365" s="218" t="s">
        <v>143</v>
      </c>
    </row>
    <row r="366" spans="1:65" s="14" customFormat="1" ht="11.25">
      <c r="B366" s="219"/>
      <c r="C366" s="220"/>
      <c r="D366" s="204" t="s">
        <v>181</v>
      </c>
      <c r="E366" s="221" t="s">
        <v>19</v>
      </c>
      <c r="F366" s="222" t="s">
        <v>189</v>
      </c>
      <c r="G366" s="220"/>
      <c r="H366" s="223">
        <v>26.1</v>
      </c>
      <c r="I366" s="224"/>
      <c r="J366" s="220"/>
      <c r="K366" s="220"/>
      <c r="L366" s="225"/>
      <c r="M366" s="226"/>
      <c r="N366" s="227"/>
      <c r="O366" s="227"/>
      <c r="P366" s="227"/>
      <c r="Q366" s="227"/>
      <c r="R366" s="227"/>
      <c r="S366" s="227"/>
      <c r="T366" s="228"/>
      <c r="AT366" s="229" t="s">
        <v>181</v>
      </c>
      <c r="AU366" s="229" t="s">
        <v>84</v>
      </c>
      <c r="AV366" s="14" t="s">
        <v>150</v>
      </c>
      <c r="AW366" s="14" t="s">
        <v>35</v>
      </c>
      <c r="AX366" s="14" t="s">
        <v>82</v>
      </c>
      <c r="AY366" s="229" t="s">
        <v>143</v>
      </c>
    </row>
    <row r="367" spans="1:65" s="2" customFormat="1" ht="16.5" customHeight="1">
      <c r="A367" s="36"/>
      <c r="B367" s="37"/>
      <c r="C367" s="251" t="s">
        <v>643</v>
      </c>
      <c r="D367" s="251" t="s">
        <v>250</v>
      </c>
      <c r="E367" s="252" t="s">
        <v>644</v>
      </c>
      <c r="F367" s="253" t="s">
        <v>645</v>
      </c>
      <c r="G367" s="254" t="s">
        <v>158</v>
      </c>
      <c r="H367" s="255">
        <v>28.71</v>
      </c>
      <c r="I367" s="256"/>
      <c r="J367" s="257">
        <f>ROUND(I367*H367,2)</f>
        <v>0</v>
      </c>
      <c r="K367" s="258"/>
      <c r="L367" s="259"/>
      <c r="M367" s="260" t="s">
        <v>19</v>
      </c>
      <c r="N367" s="261" t="s">
        <v>45</v>
      </c>
      <c r="O367" s="66"/>
      <c r="P367" s="200">
        <f>O367*H367</f>
        <v>0</v>
      </c>
      <c r="Q367" s="200">
        <v>0</v>
      </c>
      <c r="R367" s="200">
        <f>Q367*H367</f>
        <v>0</v>
      </c>
      <c r="S367" s="200">
        <v>0</v>
      </c>
      <c r="T367" s="201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202" t="s">
        <v>299</v>
      </c>
      <c r="AT367" s="202" t="s">
        <v>250</v>
      </c>
      <c r="AU367" s="202" t="s">
        <v>84</v>
      </c>
      <c r="AY367" s="19" t="s">
        <v>143</v>
      </c>
      <c r="BE367" s="203">
        <f>IF(N367="základní",J367,0)</f>
        <v>0</v>
      </c>
      <c r="BF367" s="203">
        <f>IF(N367="snížená",J367,0)</f>
        <v>0</v>
      </c>
      <c r="BG367" s="203">
        <f>IF(N367="zákl. přenesená",J367,0)</f>
        <v>0</v>
      </c>
      <c r="BH367" s="203">
        <f>IF(N367="sníž. přenesená",J367,0)</f>
        <v>0</v>
      </c>
      <c r="BI367" s="203">
        <f>IF(N367="nulová",J367,0)</f>
        <v>0</v>
      </c>
      <c r="BJ367" s="19" t="s">
        <v>82</v>
      </c>
      <c r="BK367" s="203">
        <f>ROUND(I367*H367,2)</f>
        <v>0</v>
      </c>
      <c r="BL367" s="19" t="s">
        <v>228</v>
      </c>
      <c r="BM367" s="202" t="s">
        <v>646</v>
      </c>
    </row>
    <row r="368" spans="1:65" s="13" customFormat="1" ht="11.25">
      <c r="B368" s="208"/>
      <c r="C368" s="209"/>
      <c r="D368" s="204" t="s">
        <v>181</v>
      </c>
      <c r="E368" s="209"/>
      <c r="F368" s="211" t="s">
        <v>647</v>
      </c>
      <c r="G368" s="209"/>
      <c r="H368" s="212">
        <v>28.71</v>
      </c>
      <c r="I368" s="213"/>
      <c r="J368" s="209"/>
      <c r="K368" s="209"/>
      <c r="L368" s="214"/>
      <c r="M368" s="215"/>
      <c r="N368" s="216"/>
      <c r="O368" s="216"/>
      <c r="P368" s="216"/>
      <c r="Q368" s="216"/>
      <c r="R368" s="216"/>
      <c r="S368" s="216"/>
      <c r="T368" s="217"/>
      <c r="AT368" s="218" t="s">
        <v>181</v>
      </c>
      <c r="AU368" s="218" t="s">
        <v>84</v>
      </c>
      <c r="AV368" s="13" t="s">
        <v>84</v>
      </c>
      <c r="AW368" s="13" t="s">
        <v>4</v>
      </c>
      <c r="AX368" s="13" t="s">
        <v>82</v>
      </c>
      <c r="AY368" s="218" t="s">
        <v>143</v>
      </c>
    </row>
    <row r="369" spans="1:65" s="2" customFormat="1" ht="16.5" customHeight="1">
      <c r="A369" s="36"/>
      <c r="B369" s="37"/>
      <c r="C369" s="190" t="s">
        <v>648</v>
      </c>
      <c r="D369" s="190" t="s">
        <v>146</v>
      </c>
      <c r="E369" s="191" t="s">
        <v>649</v>
      </c>
      <c r="F369" s="192" t="s">
        <v>650</v>
      </c>
      <c r="G369" s="193" t="s">
        <v>158</v>
      </c>
      <c r="H369" s="194">
        <v>26.1</v>
      </c>
      <c r="I369" s="195"/>
      <c r="J369" s="196">
        <f>ROUND(I369*H369,2)</f>
        <v>0</v>
      </c>
      <c r="K369" s="197"/>
      <c r="L369" s="41"/>
      <c r="M369" s="198" t="s">
        <v>19</v>
      </c>
      <c r="N369" s="199" t="s">
        <v>45</v>
      </c>
      <c r="O369" s="66"/>
      <c r="P369" s="200">
        <f>O369*H369</f>
        <v>0</v>
      </c>
      <c r="Q369" s="200">
        <v>0</v>
      </c>
      <c r="R369" s="200">
        <f>Q369*H369</f>
        <v>0</v>
      </c>
      <c r="S369" s="200">
        <v>0</v>
      </c>
      <c r="T369" s="201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202" t="s">
        <v>228</v>
      </c>
      <c r="AT369" s="202" t="s">
        <v>146</v>
      </c>
      <c r="AU369" s="202" t="s">
        <v>84</v>
      </c>
      <c r="AY369" s="19" t="s">
        <v>143</v>
      </c>
      <c r="BE369" s="203">
        <f>IF(N369="základní",J369,0)</f>
        <v>0</v>
      </c>
      <c r="BF369" s="203">
        <f>IF(N369="snížená",J369,0)</f>
        <v>0</v>
      </c>
      <c r="BG369" s="203">
        <f>IF(N369="zákl. přenesená",J369,0)</f>
        <v>0</v>
      </c>
      <c r="BH369" s="203">
        <f>IF(N369="sníž. přenesená",J369,0)</f>
        <v>0</v>
      </c>
      <c r="BI369" s="203">
        <f>IF(N369="nulová",J369,0)</f>
        <v>0</v>
      </c>
      <c r="BJ369" s="19" t="s">
        <v>82</v>
      </c>
      <c r="BK369" s="203">
        <f>ROUND(I369*H369,2)</f>
        <v>0</v>
      </c>
      <c r="BL369" s="19" t="s">
        <v>228</v>
      </c>
      <c r="BM369" s="202" t="s">
        <v>651</v>
      </c>
    </row>
    <row r="370" spans="1:65" s="2" customFormat="1" ht="21.75" customHeight="1">
      <c r="A370" s="36"/>
      <c r="B370" s="37"/>
      <c r="C370" s="190" t="s">
        <v>652</v>
      </c>
      <c r="D370" s="190" t="s">
        <v>146</v>
      </c>
      <c r="E370" s="191" t="s">
        <v>653</v>
      </c>
      <c r="F370" s="192" t="s">
        <v>654</v>
      </c>
      <c r="G370" s="193" t="s">
        <v>158</v>
      </c>
      <c r="H370" s="194">
        <v>26.1</v>
      </c>
      <c r="I370" s="195"/>
      <c r="J370" s="196">
        <f>ROUND(I370*H370,2)</f>
        <v>0</v>
      </c>
      <c r="K370" s="197"/>
      <c r="L370" s="41"/>
      <c r="M370" s="198" t="s">
        <v>19</v>
      </c>
      <c r="N370" s="199" t="s">
        <v>45</v>
      </c>
      <c r="O370" s="66"/>
      <c r="P370" s="200">
        <f>O370*H370</f>
        <v>0</v>
      </c>
      <c r="Q370" s="200">
        <v>0</v>
      </c>
      <c r="R370" s="200">
        <f>Q370*H370</f>
        <v>0</v>
      </c>
      <c r="S370" s="200">
        <v>0</v>
      </c>
      <c r="T370" s="201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202" t="s">
        <v>228</v>
      </c>
      <c r="AT370" s="202" t="s">
        <v>146</v>
      </c>
      <c r="AU370" s="202" t="s">
        <v>84</v>
      </c>
      <c r="AY370" s="19" t="s">
        <v>143</v>
      </c>
      <c r="BE370" s="203">
        <f>IF(N370="základní",J370,0)</f>
        <v>0</v>
      </c>
      <c r="BF370" s="203">
        <f>IF(N370="snížená",J370,0)</f>
        <v>0</v>
      </c>
      <c r="BG370" s="203">
        <f>IF(N370="zákl. přenesená",J370,0)</f>
        <v>0</v>
      </c>
      <c r="BH370" s="203">
        <f>IF(N370="sníž. přenesená",J370,0)</f>
        <v>0</v>
      </c>
      <c r="BI370" s="203">
        <f>IF(N370="nulová",J370,0)</f>
        <v>0</v>
      </c>
      <c r="BJ370" s="19" t="s">
        <v>82</v>
      </c>
      <c r="BK370" s="203">
        <f>ROUND(I370*H370,2)</f>
        <v>0</v>
      </c>
      <c r="BL370" s="19" t="s">
        <v>228</v>
      </c>
      <c r="BM370" s="202" t="s">
        <v>655</v>
      </c>
    </row>
    <row r="371" spans="1:65" s="2" customFormat="1" ht="21.75" customHeight="1">
      <c r="A371" s="36"/>
      <c r="B371" s="37"/>
      <c r="C371" s="190" t="s">
        <v>656</v>
      </c>
      <c r="D371" s="190" t="s">
        <v>146</v>
      </c>
      <c r="E371" s="191" t="s">
        <v>657</v>
      </c>
      <c r="F371" s="192" t="s">
        <v>658</v>
      </c>
      <c r="G371" s="193" t="s">
        <v>461</v>
      </c>
      <c r="H371" s="262"/>
      <c r="I371" s="195"/>
      <c r="J371" s="196">
        <f>ROUND(I371*H371,2)</f>
        <v>0</v>
      </c>
      <c r="K371" s="197"/>
      <c r="L371" s="41"/>
      <c r="M371" s="198" t="s">
        <v>19</v>
      </c>
      <c r="N371" s="199" t="s">
        <v>45</v>
      </c>
      <c r="O371" s="66"/>
      <c r="P371" s="200">
        <f>O371*H371</f>
        <v>0</v>
      </c>
      <c r="Q371" s="200">
        <v>0</v>
      </c>
      <c r="R371" s="200">
        <f>Q371*H371</f>
        <v>0</v>
      </c>
      <c r="S371" s="200">
        <v>0</v>
      </c>
      <c r="T371" s="201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202" t="s">
        <v>228</v>
      </c>
      <c r="AT371" s="202" t="s">
        <v>146</v>
      </c>
      <c r="AU371" s="202" t="s">
        <v>84</v>
      </c>
      <c r="AY371" s="19" t="s">
        <v>143</v>
      </c>
      <c r="BE371" s="203">
        <f>IF(N371="základní",J371,0)</f>
        <v>0</v>
      </c>
      <c r="BF371" s="203">
        <f>IF(N371="snížená",J371,0)</f>
        <v>0</v>
      </c>
      <c r="BG371" s="203">
        <f>IF(N371="zákl. přenesená",J371,0)</f>
        <v>0</v>
      </c>
      <c r="BH371" s="203">
        <f>IF(N371="sníž. přenesená",J371,0)</f>
        <v>0</v>
      </c>
      <c r="BI371" s="203">
        <f>IF(N371="nulová",J371,0)</f>
        <v>0</v>
      </c>
      <c r="BJ371" s="19" t="s">
        <v>82</v>
      </c>
      <c r="BK371" s="203">
        <f>ROUND(I371*H371,2)</f>
        <v>0</v>
      </c>
      <c r="BL371" s="19" t="s">
        <v>228</v>
      </c>
      <c r="BM371" s="202" t="s">
        <v>659</v>
      </c>
    </row>
    <row r="372" spans="1:65" s="12" customFormat="1" ht="22.9" customHeight="1">
      <c r="B372" s="174"/>
      <c r="C372" s="175"/>
      <c r="D372" s="176" t="s">
        <v>73</v>
      </c>
      <c r="E372" s="188" t="s">
        <v>660</v>
      </c>
      <c r="F372" s="188" t="s">
        <v>661</v>
      </c>
      <c r="G372" s="175"/>
      <c r="H372" s="175"/>
      <c r="I372" s="178"/>
      <c r="J372" s="189">
        <f>BK372</f>
        <v>0</v>
      </c>
      <c r="K372" s="175"/>
      <c r="L372" s="180"/>
      <c r="M372" s="181"/>
      <c r="N372" s="182"/>
      <c r="O372" s="182"/>
      <c r="P372" s="183">
        <f>SUM(P373:P381)</f>
        <v>0</v>
      </c>
      <c r="Q372" s="182"/>
      <c r="R372" s="183">
        <f>SUM(R373:R381)</f>
        <v>1.482E-2</v>
      </c>
      <c r="S372" s="182"/>
      <c r="T372" s="184">
        <f>SUM(T373:T381)</f>
        <v>0</v>
      </c>
      <c r="AR372" s="185" t="s">
        <v>84</v>
      </c>
      <c r="AT372" s="186" t="s">
        <v>73</v>
      </c>
      <c r="AU372" s="186" t="s">
        <v>82</v>
      </c>
      <c r="AY372" s="185" t="s">
        <v>143</v>
      </c>
      <c r="BK372" s="187">
        <f>SUM(BK373:BK381)</f>
        <v>0</v>
      </c>
    </row>
    <row r="373" spans="1:65" s="2" customFormat="1" ht="33" customHeight="1">
      <c r="A373" s="36"/>
      <c r="B373" s="37"/>
      <c r="C373" s="190" t="s">
        <v>662</v>
      </c>
      <c r="D373" s="190" t="s">
        <v>146</v>
      </c>
      <c r="E373" s="191" t="s">
        <v>663</v>
      </c>
      <c r="F373" s="192" t="s">
        <v>664</v>
      </c>
      <c r="G373" s="193" t="s">
        <v>158</v>
      </c>
      <c r="H373" s="194">
        <v>11.4</v>
      </c>
      <c r="I373" s="195"/>
      <c r="J373" s="196">
        <f>ROUND(I373*H373,2)</f>
        <v>0</v>
      </c>
      <c r="K373" s="197"/>
      <c r="L373" s="41"/>
      <c r="M373" s="198" t="s">
        <v>19</v>
      </c>
      <c r="N373" s="199" t="s">
        <v>45</v>
      </c>
      <c r="O373" s="66"/>
      <c r="P373" s="200">
        <f>O373*H373</f>
        <v>0</v>
      </c>
      <c r="Q373" s="200">
        <v>0</v>
      </c>
      <c r="R373" s="200">
        <f>Q373*H373</f>
        <v>0</v>
      </c>
      <c r="S373" s="200">
        <v>0</v>
      </c>
      <c r="T373" s="201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202" t="s">
        <v>228</v>
      </c>
      <c r="AT373" s="202" t="s">
        <v>146</v>
      </c>
      <c r="AU373" s="202" t="s">
        <v>84</v>
      </c>
      <c r="AY373" s="19" t="s">
        <v>143</v>
      </c>
      <c r="BE373" s="203">
        <f>IF(N373="základní",J373,0)</f>
        <v>0</v>
      </c>
      <c r="BF373" s="203">
        <f>IF(N373="snížená",J373,0)</f>
        <v>0</v>
      </c>
      <c r="BG373" s="203">
        <f>IF(N373="zákl. přenesená",J373,0)</f>
        <v>0</v>
      </c>
      <c r="BH373" s="203">
        <f>IF(N373="sníž. přenesená",J373,0)</f>
        <v>0</v>
      </c>
      <c r="BI373" s="203">
        <f>IF(N373="nulová",J373,0)</f>
        <v>0</v>
      </c>
      <c r="BJ373" s="19" t="s">
        <v>82</v>
      </c>
      <c r="BK373" s="203">
        <f>ROUND(I373*H373,2)</f>
        <v>0</v>
      </c>
      <c r="BL373" s="19" t="s">
        <v>228</v>
      </c>
      <c r="BM373" s="202" t="s">
        <v>665</v>
      </c>
    </row>
    <row r="374" spans="1:65" s="15" customFormat="1" ht="11.25">
      <c r="B374" s="230"/>
      <c r="C374" s="231"/>
      <c r="D374" s="204" t="s">
        <v>181</v>
      </c>
      <c r="E374" s="232" t="s">
        <v>19</v>
      </c>
      <c r="F374" s="233" t="s">
        <v>209</v>
      </c>
      <c r="G374" s="231"/>
      <c r="H374" s="232" t="s">
        <v>19</v>
      </c>
      <c r="I374" s="234"/>
      <c r="J374" s="231"/>
      <c r="K374" s="231"/>
      <c r="L374" s="235"/>
      <c r="M374" s="236"/>
      <c r="N374" s="237"/>
      <c r="O374" s="237"/>
      <c r="P374" s="237"/>
      <c r="Q374" s="237"/>
      <c r="R374" s="237"/>
      <c r="S374" s="237"/>
      <c r="T374" s="238"/>
      <c r="AT374" s="239" t="s">
        <v>181</v>
      </c>
      <c r="AU374" s="239" t="s">
        <v>84</v>
      </c>
      <c r="AV374" s="15" t="s">
        <v>82</v>
      </c>
      <c r="AW374" s="15" t="s">
        <v>35</v>
      </c>
      <c r="AX374" s="15" t="s">
        <v>74</v>
      </c>
      <c r="AY374" s="239" t="s">
        <v>143</v>
      </c>
    </row>
    <row r="375" spans="1:65" s="13" customFormat="1" ht="11.25">
      <c r="B375" s="208"/>
      <c r="C375" s="209"/>
      <c r="D375" s="204" t="s">
        <v>181</v>
      </c>
      <c r="E375" s="210" t="s">
        <v>19</v>
      </c>
      <c r="F375" s="211" t="s">
        <v>323</v>
      </c>
      <c r="G375" s="209"/>
      <c r="H375" s="212">
        <v>4.8</v>
      </c>
      <c r="I375" s="213"/>
      <c r="J375" s="209"/>
      <c r="K375" s="209"/>
      <c r="L375" s="214"/>
      <c r="M375" s="215"/>
      <c r="N375" s="216"/>
      <c r="O375" s="216"/>
      <c r="P375" s="216"/>
      <c r="Q375" s="216"/>
      <c r="R375" s="216"/>
      <c r="S375" s="216"/>
      <c r="T375" s="217"/>
      <c r="AT375" s="218" t="s">
        <v>181</v>
      </c>
      <c r="AU375" s="218" t="s">
        <v>84</v>
      </c>
      <c r="AV375" s="13" t="s">
        <v>84</v>
      </c>
      <c r="AW375" s="13" t="s">
        <v>35</v>
      </c>
      <c r="AX375" s="13" t="s">
        <v>74</v>
      </c>
      <c r="AY375" s="218" t="s">
        <v>143</v>
      </c>
    </row>
    <row r="376" spans="1:65" s="15" customFormat="1" ht="11.25">
      <c r="B376" s="230"/>
      <c r="C376" s="231"/>
      <c r="D376" s="204" t="s">
        <v>181</v>
      </c>
      <c r="E376" s="232" t="s">
        <v>19</v>
      </c>
      <c r="F376" s="233" t="s">
        <v>215</v>
      </c>
      <c r="G376" s="231"/>
      <c r="H376" s="232" t="s">
        <v>19</v>
      </c>
      <c r="I376" s="234"/>
      <c r="J376" s="231"/>
      <c r="K376" s="231"/>
      <c r="L376" s="235"/>
      <c r="M376" s="236"/>
      <c r="N376" s="237"/>
      <c r="O376" s="237"/>
      <c r="P376" s="237"/>
      <c r="Q376" s="237"/>
      <c r="R376" s="237"/>
      <c r="S376" s="237"/>
      <c r="T376" s="238"/>
      <c r="AT376" s="239" t="s">
        <v>181</v>
      </c>
      <c r="AU376" s="239" t="s">
        <v>84</v>
      </c>
      <c r="AV376" s="15" t="s">
        <v>82</v>
      </c>
      <c r="AW376" s="15" t="s">
        <v>35</v>
      </c>
      <c r="AX376" s="15" t="s">
        <v>74</v>
      </c>
      <c r="AY376" s="239" t="s">
        <v>143</v>
      </c>
    </row>
    <row r="377" spans="1:65" s="13" customFormat="1" ht="11.25">
      <c r="B377" s="208"/>
      <c r="C377" s="209"/>
      <c r="D377" s="204" t="s">
        <v>181</v>
      </c>
      <c r="E377" s="210" t="s">
        <v>19</v>
      </c>
      <c r="F377" s="211" t="s">
        <v>323</v>
      </c>
      <c r="G377" s="209"/>
      <c r="H377" s="212">
        <v>4.8</v>
      </c>
      <c r="I377" s="213"/>
      <c r="J377" s="209"/>
      <c r="K377" s="209"/>
      <c r="L377" s="214"/>
      <c r="M377" s="215"/>
      <c r="N377" s="216"/>
      <c r="O377" s="216"/>
      <c r="P377" s="216"/>
      <c r="Q377" s="216"/>
      <c r="R377" s="216"/>
      <c r="S377" s="216"/>
      <c r="T377" s="217"/>
      <c r="AT377" s="218" t="s">
        <v>181</v>
      </c>
      <c r="AU377" s="218" t="s">
        <v>84</v>
      </c>
      <c r="AV377" s="13" t="s">
        <v>84</v>
      </c>
      <c r="AW377" s="13" t="s">
        <v>35</v>
      </c>
      <c r="AX377" s="13" t="s">
        <v>74</v>
      </c>
      <c r="AY377" s="218" t="s">
        <v>143</v>
      </c>
    </row>
    <row r="378" spans="1:65" s="13" customFormat="1" ht="11.25">
      <c r="B378" s="208"/>
      <c r="C378" s="209"/>
      <c r="D378" s="204" t="s">
        <v>181</v>
      </c>
      <c r="E378" s="210" t="s">
        <v>19</v>
      </c>
      <c r="F378" s="211" t="s">
        <v>324</v>
      </c>
      <c r="G378" s="209"/>
      <c r="H378" s="212">
        <v>1.8</v>
      </c>
      <c r="I378" s="213"/>
      <c r="J378" s="209"/>
      <c r="K378" s="209"/>
      <c r="L378" s="214"/>
      <c r="M378" s="215"/>
      <c r="N378" s="216"/>
      <c r="O378" s="216"/>
      <c r="P378" s="216"/>
      <c r="Q378" s="216"/>
      <c r="R378" s="216"/>
      <c r="S378" s="216"/>
      <c r="T378" s="217"/>
      <c r="AT378" s="218" t="s">
        <v>181</v>
      </c>
      <c r="AU378" s="218" t="s">
        <v>84</v>
      </c>
      <c r="AV378" s="13" t="s">
        <v>84</v>
      </c>
      <c r="AW378" s="13" t="s">
        <v>35</v>
      </c>
      <c r="AX378" s="13" t="s">
        <v>74</v>
      </c>
      <c r="AY378" s="218" t="s">
        <v>143</v>
      </c>
    </row>
    <row r="379" spans="1:65" s="14" customFormat="1" ht="11.25">
      <c r="B379" s="219"/>
      <c r="C379" s="220"/>
      <c r="D379" s="204" t="s">
        <v>181</v>
      </c>
      <c r="E379" s="221" t="s">
        <v>19</v>
      </c>
      <c r="F379" s="222" t="s">
        <v>189</v>
      </c>
      <c r="G379" s="220"/>
      <c r="H379" s="223">
        <v>11.4</v>
      </c>
      <c r="I379" s="224"/>
      <c r="J379" s="220"/>
      <c r="K379" s="220"/>
      <c r="L379" s="225"/>
      <c r="M379" s="226"/>
      <c r="N379" s="227"/>
      <c r="O379" s="227"/>
      <c r="P379" s="227"/>
      <c r="Q379" s="227"/>
      <c r="R379" s="227"/>
      <c r="S379" s="227"/>
      <c r="T379" s="228"/>
      <c r="AT379" s="229" t="s">
        <v>181</v>
      </c>
      <c r="AU379" s="229" t="s">
        <v>84</v>
      </c>
      <c r="AV379" s="14" t="s">
        <v>150</v>
      </c>
      <c r="AW379" s="14" t="s">
        <v>35</v>
      </c>
      <c r="AX379" s="14" t="s">
        <v>82</v>
      </c>
      <c r="AY379" s="229" t="s">
        <v>143</v>
      </c>
    </row>
    <row r="380" spans="1:65" s="2" customFormat="1" ht="16.5" customHeight="1">
      <c r="A380" s="36"/>
      <c r="B380" s="37"/>
      <c r="C380" s="251" t="s">
        <v>666</v>
      </c>
      <c r="D380" s="251" t="s">
        <v>250</v>
      </c>
      <c r="E380" s="252" t="s">
        <v>667</v>
      </c>
      <c r="F380" s="253" t="s">
        <v>668</v>
      </c>
      <c r="G380" s="254" t="s">
        <v>158</v>
      </c>
      <c r="H380" s="255">
        <v>11.4</v>
      </c>
      <c r="I380" s="256"/>
      <c r="J380" s="257">
        <f>ROUND(I380*H380,2)</f>
        <v>0</v>
      </c>
      <c r="K380" s="258"/>
      <c r="L380" s="259"/>
      <c r="M380" s="260" t="s">
        <v>19</v>
      </c>
      <c r="N380" s="261" t="s">
        <v>45</v>
      </c>
      <c r="O380" s="66"/>
      <c r="P380" s="200">
        <f>O380*H380</f>
        <v>0</v>
      </c>
      <c r="Q380" s="200">
        <v>1.2999999999999999E-3</v>
      </c>
      <c r="R380" s="200">
        <f>Q380*H380</f>
        <v>1.482E-2</v>
      </c>
      <c r="S380" s="200">
        <v>0</v>
      </c>
      <c r="T380" s="201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202" t="s">
        <v>299</v>
      </c>
      <c r="AT380" s="202" t="s">
        <v>250</v>
      </c>
      <c r="AU380" s="202" t="s">
        <v>84</v>
      </c>
      <c r="AY380" s="19" t="s">
        <v>143</v>
      </c>
      <c r="BE380" s="203">
        <f>IF(N380="základní",J380,0)</f>
        <v>0</v>
      </c>
      <c r="BF380" s="203">
        <f>IF(N380="snížená",J380,0)</f>
        <v>0</v>
      </c>
      <c r="BG380" s="203">
        <f>IF(N380="zákl. přenesená",J380,0)</f>
        <v>0</v>
      </c>
      <c r="BH380" s="203">
        <f>IF(N380="sníž. přenesená",J380,0)</f>
        <v>0</v>
      </c>
      <c r="BI380" s="203">
        <f>IF(N380="nulová",J380,0)</f>
        <v>0</v>
      </c>
      <c r="BJ380" s="19" t="s">
        <v>82</v>
      </c>
      <c r="BK380" s="203">
        <f>ROUND(I380*H380,2)</f>
        <v>0</v>
      </c>
      <c r="BL380" s="19" t="s">
        <v>228</v>
      </c>
      <c r="BM380" s="202" t="s">
        <v>669</v>
      </c>
    </row>
    <row r="381" spans="1:65" s="2" customFormat="1" ht="33" customHeight="1">
      <c r="A381" s="36"/>
      <c r="B381" s="37"/>
      <c r="C381" s="190" t="s">
        <v>670</v>
      </c>
      <c r="D381" s="190" t="s">
        <v>146</v>
      </c>
      <c r="E381" s="191" t="s">
        <v>671</v>
      </c>
      <c r="F381" s="192" t="s">
        <v>672</v>
      </c>
      <c r="G381" s="193" t="s">
        <v>461</v>
      </c>
      <c r="H381" s="262"/>
      <c r="I381" s="195"/>
      <c r="J381" s="196">
        <f>ROUND(I381*H381,2)</f>
        <v>0</v>
      </c>
      <c r="K381" s="197"/>
      <c r="L381" s="41"/>
      <c r="M381" s="198" t="s">
        <v>19</v>
      </c>
      <c r="N381" s="199" t="s">
        <v>45</v>
      </c>
      <c r="O381" s="66"/>
      <c r="P381" s="200">
        <f>O381*H381</f>
        <v>0</v>
      </c>
      <c r="Q381" s="200">
        <v>0</v>
      </c>
      <c r="R381" s="200">
        <f>Q381*H381</f>
        <v>0</v>
      </c>
      <c r="S381" s="200">
        <v>0</v>
      </c>
      <c r="T381" s="201">
        <f>S381*H381</f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202" t="s">
        <v>228</v>
      </c>
      <c r="AT381" s="202" t="s">
        <v>146</v>
      </c>
      <c r="AU381" s="202" t="s">
        <v>84</v>
      </c>
      <c r="AY381" s="19" t="s">
        <v>143</v>
      </c>
      <c r="BE381" s="203">
        <f>IF(N381="základní",J381,0)</f>
        <v>0</v>
      </c>
      <c r="BF381" s="203">
        <f>IF(N381="snížená",J381,0)</f>
        <v>0</v>
      </c>
      <c r="BG381" s="203">
        <f>IF(N381="zákl. přenesená",J381,0)</f>
        <v>0</v>
      </c>
      <c r="BH381" s="203">
        <f>IF(N381="sníž. přenesená",J381,0)</f>
        <v>0</v>
      </c>
      <c r="BI381" s="203">
        <f>IF(N381="nulová",J381,0)</f>
        <v>0</v>
      </c>
      <c r="BJ381" s="19" t="s">
        <v>82</v>
      </c>
      <c r="BK381" s="203">
        <f>ROUND(I381*H381,2)</f>
        <v>0</v>
      </c>
      <c r="BL381" s="19" t="s">
        <v>228</v>
      </c>
      <c r="BM381" s="202" t="s">
        <v>673</v>
      </c>
    </row>
    <row r="382" spans="1:65" s="12" customFormat="1" ht="25.9" customHeight="1">
      <c r="B382" s="174"/>
      <c r="C382" s="175"/>
      <c r="D382" s="176" t="s">
        <v>73</v>
      </c>
      <c r="E382" s="177" t="s">
        <v>674</v>
      </c>
      <c r="F382" s="177" t="s">
        <v>675</v>
      </c>
      <c r="G382" s="175"/>
      <c r="H382" s="175"/>
      <c r="I382" s="178"/>
      <c r="J382" s="179">
        <f>BK382</f>
        <v>0</v>
      </c>
      <c r="K382" s="175"/>
      <c r="L382" s="180"/>
      <c r="M382" s="181"/>
      <c r="N382" s="182"/>
      <c r="O382" s="182"/>
      <c r="P382" s="183">
        <f>SUM(P383:P394)</f>
        <v>0</v>
      </c>
      <c r="Q382" s="182"/>
      <c r="R382" s="183">
        <f>SUM(R383:R394)</f>
        <v>0</v>
      </c>
      <c r="S382" s="182"/>
      <c r="T382" s="184">
        <f>SUM(T383:T394)</f>
        <v>0</v>
      </c>
      <c r="AR382" s="185" t="s">
        <v>144</v>
      </c>
      <c r="AT382" s="186" t="s">
        <v>73</v>
      </c>
      <c r="AU382" s="186" t="s">
        <v>74</v>
      </c>
      <c r="AY382" s="185" t="s">
        <v>143</v>
      </c>
      <c r="BK382" s="187">
        <f>SUM(BK383:BK394)</f>
        <v>0</v>
      </c>
    </row>
    <row r="383" spans="1:65" s="2" customFormat="1" ht="16.5" customHeight="1">
      <c r="A383" s="36"/>
      <c r="B383" s="37"/>
      <c r="C383" s="190" t="s">
        <v>676</v>
      </c>
      <c r="D383" s="190" t="s">
        <v>146</v>
      </c>
      <c r="E383" s="191" t="s">
        <v>677</v>
      </c>
      <c r="F383" s="192" t="s">
        <v>678</v>
      </c>
      <c r="G383" s="193" t="s">
        <v>149</v>
      </c>
      <c r="H383" s="194">
        <v>1</v>
      </c>
      <c r="I383" s="195"/>
      <c r="J383" s="196">
        <f>ROUND(I383*H383,2)</f>
        <v>0</v>
      </c>
      <c r="K383" s="197"/>
      <c r="L383" s="41"/>
      <c r="M383" s="198" t="s">
        <v>19</v>
      </c>
      <c r="N383" s="199" t="s">
        <v>45</v>
      </c>
      <c r="O383" s="66"/>
      <c r="P383" s="200">
        <f>O383*H383</f>
        <v>0</v>
      </c>
      <c r="Q383" s="200">
        <v>0</v>
      </c>
      <c r="R383" s="200">
        <f>Q383*H383</f>
        <v>0</v>
      </c>
      <c r="S383" s="200">
        <v>0</v>
      </c>
      <c r="T383" s="201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202" t="s">
        <v>465</v>
      </c>
      <c r="AT383" s="202" t="s">
        <v>146</v>
      </c>
      <c r="AU383" s="202" t="s">
        <v>82</v>
      </c>
      <c r="AY383" s="19" t="s">
        <v>143</v>
      </c>
      <c r="BE383" s="203">
        <f>IF(N383="základní",J383,0)</f>
        <v>0</v>
      </c>
      <c r="BF383" s="203">
        <f>IF(N383="snížená",J383,0)</f>
        <v>0</v>
      </c>
      <c r="BG383" s="203">
        <f>IF(N383="zákl. přenesená",J383,0)</f>
        <v>0</v>
      </c>
      <c r="BH383" s="203">
        <f>IF(N383="sníž. přenesená",J383,0)</f>
        <v>0</v>
      </c>
      <c r="BI383" s="203">
        <f>IF(N383="nulová",J383,0)</f>
        <v>0</v>
      </c>
      <c r="BJ383" s="19" t="s">
        <v>82</v>
      </c>
      <c r="BK383" s="203">
        <f>ROUND(I383*H383,2)</f>
        <v>0</v>
      </c>
      <c r="BL383" s="19" t="s">
        <v>465</v>
      </c>
      <c r="BM383" s="202" t="s">
        <v>679</v>
      </c>
    </row>
    <row r="384" spans="1:65" s="2" customFormat="1" ht="33" customHeight="1">
      <c r="A384" s="36"/>
      <c r="B384" s="37"/>
      <c r="C384" s="251" t="s">
        <v>680</v>
      </c>
      <c r="D384" s="251" t="s">
        <v>250</v>
      </c>
      <c r="E384" s="252" t="s">
        <v>681</v>
      </c>
      <c r="F384" s="253" t="s">
        <v>682</v>
      </c>
      <c r="G384" s="254" t="s">
        <v>149</v>
      </c>
      <c r="H384" s="255">
        <v>1</v>
      </c>
      <c r="I384" s="256"/>
      <c r="J384" s="257">
        <f>ROUND(I384*H384,2)</f>
        <v>0</v>
      </c>
      <c r="K384" s="258"/>
      <c r="L384" s="259"/>
      <c r="M384" s="260" t="s">
        <v>19</v>
      </c>
      <c r="N384" s="261" t="s">
        <v>45</v>
      </c>
      <c r="O384" s="66"/>
      <c r="P384" s="200">
        <f>O384*H384</f>
        <v>0</v>
      </c>
      <c r="Q384" s="200">
        <v>0</v>
      </c>
      <c r="R384" s="200">
        <f>Q384*H384</f>
        <v>0</v>
      </c>
      <c r="S384" s="200">
        <v>0</v>
      </c>
      <c r="T384" s="201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202" t="s">
        <v>683</v>
      </c>
      <c r="AT384" s="202" t="s">
        <v>250</v>
      </c>
      <c r="AU384" s="202" t="s">
        <v>82</v>
      </c>
      <c r="AY384" s="19" t="s">
        <v>143</v>
      </c>
      <c r="BE384" s="203">
        <f>IF(N384="základní",J384,0)</f>
        <v>0</v>
      </c>
      <c r="BF384" s="203">
        <f>IF(N384="snížená",J384,0)</f>
        <v>0</v>
      </c>
      <c r="BG384" s="203">
        <f>IF(N384="zákl. přenesená",J384,0)</f>
        <v>0</v>
      </c>
      <c r="BH384" s="203">
        <f>IF(N384="sníž. přenesená",J384,0)</f>
        <v>0</v>
      </c>
      <c r="BI384" s="203">
        <f>IF(N384="nulová",J384,0)</f>
        <v>0</v>
      </c>
      <c r="BJ384" s="19" t="s">
        <v>82</v>
      </c>
      <c r="BK384" s="203">
        <f>ROUND(I384*H384,2)</f>
        <v>0</v>
      </c>
      <c r="BL384" s="19" t="s">
        <v>465</v>
      </c>
      <c r="BM384" s="202" t="s">
        <v>684</v>
      </c>
    </row>
    <row r="385" spans="1:65" s="2" customFormat="1" ht="16.5" customHeight="1">
      <c r="A385" s="36"/>
      <c r="B385" s="37"/>
      <c r="C385" s="190" t="s">
        <v>685</v>
      </c>
      <c r="D385" s="190" t="s">
        <v>146</v>
      </c>
      <c r="E385" s="191" t="s">
        <v>686</v>
      </c>
      <c r="F385" s="192" t="s">
        <v>687</v>
      </c>
      <c r="G385" s="193" t="s">
        <v>149</v>
      </c>
      <c r="H385" s="194">
        <v>1</v>
      </c>
      <c r="I385" s="195"/>
      <c r="J385" s="196">
        <f>ROUND(I385*H385,2)</f>
        <v>0</v>
      </c>
      <c r="K385" s="197"/>
      <c r="L385" s="41"/>
      <c r="M385" s="198" t="s">
        <v>19</v>
      </c>
      <c r="N385" s="199" t="s">
        <v>45</v>
      </c>
      <c r="O385" s="66"/>
      <c r="P385" s="200">
        <f>O385*H385</f>
        <v>0</v>
      </c>
      <c r="Q385" s="200">
        <v>0</v>
      </c>
      <c r="R385" s="200">
        <f>Q385*H385</f>
        <v>0</v>
      </c>
      <c r="S385" s="200">
        <v>0</v>
      </c>
      <c r="T385" s="201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202" t="s">
        <v>465</v>
      </c>
      <c r="AT385" s="202" t="s">
        <v>146</v>
      </c>
      <c r="AU385" s="202" t="s">
        <v>82</v>
      </c>
      <c r="AY385" s="19" t="s">
        <v>143</v>
      </c>
      <c r="BE385" s="203">
        <f>IF(N385="základní",J385,0)</f>
        <v>0</v>
      </c>
      <c r="BF385" s="203">
        <f>IF(N385="snížená",J385,0)</f>
        <v>0</v>
      </c>
      <c r="BG385" s="203">
        <f>IF(N385="zákl. přenesená",J385,0)</f>
        <v>0</v>
      </c>
      <c r="BH385" s="203">
        <f>IF(N385="sníž. přenesená",J385,0)</f>
        <v>0</v>
      </c>
      <c r="BI385" s="203">
        <f>IF(N385="nulová",J385,0)</f>
        <v>0</v>
      </c>
      <c r="BJ385" s="19" t="s">
        <v>82</v>
      </c>
      <c r="BK385" s="203">
        <f>ROUND(I385*H385,2)</f>
        <v>0</v>
      </c>
      <c r="BL385" s="19" t="s">
        <v>465</v>
      </c>
      <c r="BM385" s="202" t="s">
        <v>688</v>
      </c>
    </row>
    <row r="386" spans="1:65" s="2" customFormat="1" ht="21.75" customHeight="1">
      <c r="A386" s="36"/>
      <c r="B386" s="37"/>
      <c r="C386" s="190" t="s">
        <v>689</v>
      </c>
      <c r="D386" s="190" t="s">
        <v>146</v>
      </c>
      <c r="E386" s="191" t="s">
        <v>690</v>
      </c>
      <c r="F386" s="192" t="s">
        <v>691</v>
      </c>
      <c r="G386" s="193" t="s">
        <v>149</v>
      </c>
      <c r="H386" s="194">
        <v>2</v>
      </c>
      <c r="I386" s="195"/>
      <c r="J386" s="196">
        <f>ROUND(I386*H386,2)</f>
        <v>0</v>
      </c>
      <c r="K386" s="197"/>
      <c r="L386" s="41"/>
      <c r="M386" s="198" t="s">
        <v>19</v>
      </c>
      <c r="N386" s="199" t="s">
        <v>45</v>
      </c>
      <c r="O386" s="66"/>
      <c r="P386" s="200">
        <f>O386*H386</f>
        <v>0</v>
      </c>
      <c r="Q386" s="200">
        <v>0</v>
      </c>
      <c r="R386" s="200">
        <f>Q386*H386</f>
        <v>0</v>
      </c>
      <c r="S386" s="200">
        <v>0</v>
      </c>
      <c r="T386" s="201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202" t="s">
        <v>465</v>
      </c>
      <c r="AT386" s="202" t="s">
        <v>146</v>
      </c>
      <c r="AU386" s="202" t="s">
        <v>82</v>
      </c>
      <c r="AY386" s="19" t="s">
        <v>143</v>
      </c>
      <c r="BE386" s="203">
        <f>IF(N386="základní",J386,0)</f>
        <v>0</v>
      </c>
      <c r="BF386" s="203">
        <f>IF(N386="snížená",J386,0)</f>
        <v>0</v>
      </c>
      <c r="BG386" s="203">
        <f>IF(N386="zákl. přenesená",J386,0)</f>
        <v>0</v>
      </c>
      <c r="BH386" s="203">
        <f>IF(N386="sníž. přenesená",J386,0)</f>
        <v>0</v>
      </c>
      <c r="BI386" s="203">
        <f>IF(N386="nulová",J386,0)</f>
        <v>0</v>
      </c>
      <c r="BJ386" s="19" t="s">
        <v>82</v>
      </c>
      <c r="BK386" s="203">
        <f>ROUND(I386*H386,2)</f>
        <v>0</v>
      </c>
      <c r="BL386" s="19" t="s">
        <v>465</v>
      </c>
      <c r="BM386" s="202" t="s">
        <v>692</v>
      </c>
    </row>
    <row r="387" spans="1:65" s="2" customFormat="1" ht="16.5" customHeight="1">
      <c r="A387" s="36"/>
      <c r="B387" s="37"/>
      <c r="C387" s="190" t="s">
        <v>693</v>
      </c>
      <c r="D387" s="190" t="s">
        <v>146</v>
      </c>
      <c r="E387" s="191" t="s">
        <v>694</v>
      </c>
      <c r="F387" s="192" t="s">
        <v>695</v>
      </c>
      <c r="G387" s="193" t="s">
        <v>149</v>
      </c>
      <c r="H387" s="194">
        <v>2</v>
      </c>
      <c r="I387" s="195"/>
      <c r="J387" s="196">
        <f>ROUND(I387*H387,2)</f>
        <v>0</v>
      </c>
      <c r="K387" s="197"/>
      <c r="L387" s="41"/>
      <c r="M387" s="198" t="s">
        <v>19</v>
      </c>
      <c r="N387" s="199" t="s">
        <v>45</v>
      </c>
      <c r="O387" s="66"/>
      <c r="P387" s="200">
        <f>O387*H387</f>
        <v>0</v>
      </c>
      <c r="Q387" s="200">
        <v>0</v>
      </c>
      <c r="R387" s="200">
        <f>Q387*H387</f>
        <v>0</v>
      </c>
      <c r="S387" s="200">
        <v>0</v>
      </c>
      <c r="T387" s="201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202" t="s">
        <v>465</v>
      </c>
      <c r="AT387" s="202" t="s">
        <v>146</v>
      </c>
      <c r="AU387" s="202" t="s">
        <v>82</v>
      </c>
      <c r="AY387" s="19" t="s">
        <v>143</v>
      </c>
      <c r="BE387" s="203">
        <f>IF(N387="základní",J387,0)</f>
        <v>0</v>
      </c>
      <c r="BF387" s="203">
        <f>IF(N387="snížená",J387,0)</f>
        <v>0</v>
      </c>
      <c r="BG387" s="203">
        <f>IF(N387="zákl. přenesená",J387,0)</f>
        <v>0</v>
      </c>
      <c r="BH387" s="203">
        <f>IF(N387="sníž. přenesená",J387,0)</f>
        <v>0</v>
      </c>
      <c r="BI387" s="203">
        <f>IF(N387="nulová",J387,0)</f>
        <v>0</v>
      </c>
      <c r="BJ387" s="19" t="s">
        <v>82</v>
      </c>
      <c r="BK387" s="203">
        <f>ROUND(I387*H387,2)</f>
        <v>0</v>
      </c>
      <c r="BL387" s="19" t="s">
        <v>465</v>
      </c>
      <c r="BM387" s="202" t="s">
        <v>696</v>
      </c>
    </row>
    <row r="388" spans="1:65" s="2" customFormat="1" ht="39">
      <c r="A388" s="36"/>
      <c r="B388" s="37"/>
      <c r="C388" s="38"/>
      <c r="D388" s="204" t="s">
        <v>152</v>
      </c>
      <c r="E388" s="38"/>
      <c r="F388" s="205" t="s">
        <v>697</v>
      </c>
      <c r="G388" s="38"/>
      <c r="H388" s="38"/>
      <c r="I388" s="110"/>
      <c r="J388" s="38"/>
      <c r="K388" s="38"/>
      <c r="L388" s="41"/>
      <c r="M388" s="206"/>
      <c r="N388" s="207"/>
      <c r="O388" s="66"/>
      <c r="P388" s="66"/>
      <c r="Q388" s="66"/>
      <c r="R388" s="66"/>
      <c r="S388" s="66"/>
      <c r="T388" s="67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T388" s="19" t="s">
        <v>152</v>
      </c>
      <c r="AU388" s="19" t="s">
        <v>82</v>
      </c>
    </row>
    <row r="389" spans="1:65" s="2" customFormat="1" ht="16.5" customHeight="1">
      <c r="A389" s="36"/>
      <c r="B389" s="37"/>
      <c r="C389" s="251" t="s">
        <v>698</v>
      </c>
      <c r="D389" s="251" t="s">
        <v>250</v>
      </c>
      <c r="E389" s="252" t="s">
        <v>699</v>
      </c>
      <c r="F389" s="253" t="s">
        <v>700</v>
      </c>
      <c r="G389" s="254" t="s">
        <v>149</v>
      </c>
      <c r="H389" s="255">
        <v>2</v>
      </c>
      <c r="I389" s="256"/>
      <c r="J389" s="257">
        <f>ROUND(I389*H389,2)</f>
        <v>0</v>
      </c>
      <c r="K389" s="258"/>
      <c r="L389" s="259"/>
      <c r="M389" s="260" t="s">
        <v>19</v>
      </c>
      <c r="N389" s="261" t="s">
        <v>45</v>
      </c>
      <c r="O389" s="66"/>
      <c r="P389" s="200">
        <f>O389*H389</f>
        <v>0</v>
      </c>
      <c r="Q389" s="200">
        <v>0</v>
      </c>
      <c r="R389" s="200">
        <f>Q389*H389</f>
        <v>0</v>
      </c>
      <c r="S389" s="200">
        <v>0</v>
      </c>
      <c r="T389" s="201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202" t="s">
        <v>683</v>
      </c>
      <c r="AT389" s="202" t="s">
        <v>250</v>
      </c>
      <c r="AU389" s="202" t="s">
        <v>82</v>
      </c>
      <c r="AY389" s="19" t="s">
        <v>143</v>
      </c>
      <c r="BE389" s="203">
        <f>IF(N389="základní",J389,0)</f>
        <v>0</v>
      </c>
      <c r="BF389" s="203">
        <f>IF(N389="snížená",J389,0)</f>
        <v>0</v>
      </c>
      <c r="BG389" s="203">
        <f>IF(N389="zákl. přenesená",J389,0)</f>
        <v>0</v>
      </c>
      <c r="BH389" s="203">
        <f>IF(N389="sníž. přenesená",J389,0)</f>
        <v>0</v>
      </c>
      <c r="BI389" s="203">
        <f>IF(N389="nulová",J389,0)</f>
        <v>0</v>
      </c>
      <c r="BJ389" s="19" t="s">
        <v>82</v>
      </c>
      <c r="BK389" s="203">
        <f>ROUND(I389*H389,2)</f>
        <v>0</v>
      </c>
      <c r="BL389" s="19" t="s">
        <v>465</v>
      </c>
      <c r="BM389" s="202" t="s">
        <v>701</v>
      </c>
    </row>
    <row r="390" spans="1:65" s="2" customFormat="1" ht="39">
      <c r="A390" s="36"/>
      <c r="B390" s="37"/>
      <c r="C390" s="38"/>
      <c r="D390" s="204" t="s">
        <v>152</v>
      </c>
      <c r="E390" s="38"/>
      <c r="F390" s="205" t="s">
        <v>697</v>
      </c>
      <c r="G390" s="38"/>
      <c r="H390" s="38"/>
      <c r="I390" s="110"/>
      <c r="J390" s="38"/>
      <c r="K390" s="38"/>
      <c r="L390" s="41"/>
      <c r="M390" s="206"/>
      <c r="N390" s="207"/>
      <c r="O390" s="66"/>
      <c r="P390" s="66"/>
      <c r="Q390" s="66"/>
      <c r="R390" s="66"/>
      <c r="S390" s="66"/>
      <c r="T390" s="67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9" t="s">
        <v>152</v>
      </c>
      <c r="AU390" s="19" t="s">
        <v>82</v>
      </c>
    </row>
    <row r="391" spans="1:65" s="2" customFormat="1" ht="16.5" customHeight="1">
      <c r="A391" s="36"/>
      <c r="B391" s="37"/>
      <c r="C391" s="190" t="s">
        <v>702</v>
      </c>
      <c r="D391" s="190" t="s">
        <v>146</v>
      </c>
      <c r="E391" s="191" t="s">
        <v>703</v>
      </c>
      <c r="F391" s="192" t="s">
        <v>704</v>
      </c>
      <c r="G391" s="193" t="s">
        <v>149</v>
      </c>
      <c r="H391" s="194">
        <v>2</v>
      </c>
      <c r="I391" s="195"/>
      <c r="J391" s="196">
        <f>ROUND(I391*H391,2)</f>
        <v>0</v>
      </c>
      <c r="K391" s="197"/>
      <c r="L391" s="41"/>
      <c r="M391" s="198" t="s">
        <v>19</v>
      </c>
      <c r="N391" s="199" t="s">
        <v>45</v>
      </c>
      <c r="O391" s="66"/>
      <c r="P391" s="200">
        <f>O391*H391</f>
        <v>0</v>
      </c>
      <c r="Q391" s="200">
        <v>0</v>
      </c>
      <c r="R391" s="200">
        <f>Q391*H391</f>
        <v>0</v>
      </c>
      <c r="S391" s="200">
        <v>0</v>
      </c>
      <c r="T391" s="201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202" t="s">
        <v>465</v>
      </c>
      <c r="AT391" s="202" t="s">
        <v>146</v>
      </c>
      <c r="AU391" s="202" t="s">
        <v>82</v>
      </c>
      <c r="AY391" s="19" t="s">
        <v>143</v>
      </c>
      <c r="BE391" s="203">
        <f>IF(N391="základní",J391,0)</f>
        <v>0</v>
      </c>
      <c r="BF391" s="203">
        <f>IF(N391="snížená",J391,0)</f>
        <v>0</v>
      </c>
      <c r="BG391" s="203">
        <f>IF(N391="zákl. přenesená",J391,0)</f>
        <v>0</v>
      </c>
      <c r="BH391" s="203">
        <f>IF(N391="sníž. přenesená",J391,0)</f>
        <v>0</v>
      </c>
      <c r="BI391" s="203">
        <f>IF(N391="nulová",J391,0)</f>
        <v>0</v>
      </c>
      <c r="BJ391" s="19" t="s">
        <v>82</v>
      </c>
      <c r="BK391" s="203">
        <f>ROUND(I391*H391,2)</f>
        <v>0</v>
      </c>
      <c r="BL391" s="19" t="s">
        <v>465</v>
      </c>
      <c r="BM391" s="202" t="s">
        <v>705</v>
      </c>
    </row>
    <row r="392" spans="1:65" s="2" customFormat="1" ht="39">
      <c r="A392" s="36"/>
      <c r="B392" s="37"/>
      <c r="C392" s="38"/>
      <c r="D392" s="204" t="s">
        <v>152</v>
      </c>
      <c r="E392" s="38"/>
      <c r="F392" s="205" t="s">
        <v>697</v>
      </c>
      <c r="G392" s="38"/>
      <c r="H392" s="38"/>
      <c r="I392" s="110"/>
      <c r="J392" s="38"/>
      <c r="K392" s="38"/>
      <c r="L392" s="41"/>
      <c r="M392" s="206"/>
      <c r="N392" s="207"/>
      <c r="O392" s="66"/>
      <c r="P392" s="66"/>
      <c r="Q392" s="66"/>
      <c r="R392" s="66"/>
      <c r="S392" s="66"/>
      <c r="T392" s="67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9" t="s">
        <v>152</v>
      </c>
      <c r="AU392" s="19" t="s">
        <v>82</v>
      </c>
    </row>
    <row r="393" spans="1:65" s="2" customFormat="1" ht="21.75" customHeight="1">
      <c r="A393" s="36"/>
      <c r="B393" s="37"/>
      <c r="C393" s="190" t="s">
        <v>706</v>
      </c>
      <c r="D393" s="190" t="s">
        <v>146</v>
      </c>
      <c r="E393" s="191" t="s">
        <v>707</v>
      </c>
      <c r="F393" s="192" t="s">
        <v>708</v>
      </c>
      <c r="G393" s="193" t="s">
        <v>186</v>
      </c>
      <c r="H393" s="194">
        <v>50</v>
      </c>
      <c r="I393" s="195"/>
      <c r="J393" s="196">
        <f>ROUND(I393*H393,2)</f>
        <v>0</v>
      </c>
      <c r="K393" s="197"/>
      <c r="L393" s="41"/>
      <c r="M393" s="198" t="s">
        <v>19</v>
      </c>
      <c r="N393" s="199" t="s">
        <v>45</v>
      </c>
      <c r="O393" s="66"/>
      <c r="P393" s="200">
        <f>O393*H393</f>
        <v>0</v>
      </c>
      <c r="Q393" s="200">
        <v>0</v>
      </c>
      <c r="R393" s="200">
        <f>Q393*H393</f>
        <v>0</v>
      </c>
      <c r="S393" s="200">
        <v>0</v>
      </c>
      <c r="T393" s="201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202" t="s">
        <v>465</v>
      </c>
      <c r="AT393" s="202" t="s">
        <v>146</v>
      </c>
      <c r="AU393" s="202" t="s">
        <v>82</v>
      </c>
      <c r="AY393" s="19" t="s">
        <v>143</v>
      </c>
      <c r="BE393" s="203">
        <f>IF(N393="základní",J393,0)</f>
        <v>0</v>
      </c>
      <c r="BF393" s="203">
        <f>IF(N393="snížená",J393,0)</f>
        <v>0</v>
      </c>
      <c r="BG393" s="203">
        <f>IF(N393="zákl. přenesená",J393,0)</f>
        <v>0</v>
      </c>
      <c r="BH393" s="203">
        <f>IF(N393="sníž. přenesená",J393,0)</f>
        <v>0</v>
      </c>
      <c r="BI393" s="203">
        <f>IF(N393="nulová",J393,0)</f>
        <v>0</v>
      </c>
      <c r="BJ393" s="19" t="s">
        <v>82</v>
      </c>
      <c r="BK393" s="203">
        <f>ROUND(I393*H393,2)</f>
        <v>0</v>
      </c>
      <c r="BL393" s="19" t="s">
        <v>465</v>
      </c>
      <c r="BM393" s="202" t="s">
        <v>709</v>
      </c>
    </row>
    <row r="394" spans="1:65" s="2" customFormat="1" ht="87.75">
      <c r="A394" s="36"/>
      <c r="B394" s="37"/>
      <c r="C394" s="38"/>
      <c r="D394" s="204" t="s">
        <v>152</v>
      </c>
      <c r="E394" s="38"/>
      <c r="F394" s="205" t="s">
        <v>710</v>
      </c>
      <c r="G394" s="38"/>
      <c r="H394" s="38"/>
      <c r="I394" s="110"/>
      <c r="J394" s="38"/>
      <c r="K394" s="38"/>
      <c r="L394" s="41"/>
      <c r="M394" s="263"/>
      <c r="N394" s="264"/>
      <c r="O394" s="265"/>
      <c r="P394" s="265"/>
      <c r="Q394" s="265"/>
      <c r="R394" s="265"/>
      <c r="S394" s="265"/>
      <c r="T394" s="266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T394" s="19" t="s">
        <v>152</v>
      </c>
      <c r="AU394" s="19" t="s">
        <v>82</v>
      </c>
    </row>
    <row r="395" spans="1:65" s="2" customFormat="1" ht="6.95" customHeight="1">
      <c r="A395" s="36"/>
      <c r="B395" s="49"/>
      <c r="C395" s="50"/>
      <c r="D395" s="50"/>
      <c r="E395" s="50"/>
      <c r="F395" s="50"/>
      <c r="G395" s="50"/>
      <c r="H395" s="50"/>
      <c r="I395" s="138"/>
      <c r="J395" s="50"/>
      <c r="K395" s="50"/>
      <c r="L395" s="41"/>
      <c r="M395" s="36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</row>
  </sheetData>
  <sheetProtection algorithmName="SHA-512" hashValue="/yA+tZ1SRuXVjoLtuk3ioYA9u8J3wLPqGYYw0FtFQLkMLuDEeyW+QgxoM+NzyvBK/0Ukf2/b6jyuAZiZE57z5g==" saltValue="4zhaQZG0yU5Mhjxzc5uF3D6kE+/0t3mKDnmJene5Vvvvt+j5Sq/YiIUnTHiRmoHTqWApoE5ACH7f6xZu29P63g==" spinCount="100000" sheet="1" objects="1" scenarios="1" formatColumns="0" formatRows="0" autoFilter="0"/>
  <autoFilter ref="C96:K394"/>
  <mergeCells count="9">
    <mergeCell ref="E50:H50"/>
    <mergeCell ref="E87:H87"/>
    <mergeCell ref="E89:H8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3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AT2" s="19" t="s">
        <v>87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84</v>
      </c>
    </row>
    <row r="4" spans="1:46" s="1" customFormat="1" ht="24.95" customHeight="1">
      <c r="B4" s="22"/>
      <c r="D4" s="107" t="s">
        <v>103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91" t="str">
        <f>'Rekapitulace stavby'!K6</f>
        <v>Kralupy nad Vltavou předměstí ON - oprava</v>
      </c>
      <c r="F7" s="392"/>
      <c r="G7" s="392"/>
      <c r="H7" s="392"/>
      <c r="I7" s="103"/>
      <c r="L7" s="22"/>
    </row>
    <row r="8" spans="1:46" s="2" customFormat="1" ht="12" customHeight="1">
      <c r="A8" s="36"/>
      <c r="B8" s="41"/>
      <c r="C8" s="36"/>
      <c r="D8" s="109" t="s">
        <v>104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3" t="s">
        <v>711</v>
      </c>
      <c r="F9" s="394"/>
      <c r="G9" s="394"/>
      <c r="H9" s="394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8. 4. 2020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">
        <v>27</v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">
        <v>28</v>
      </c>
      <c r="F15" s="36"/>
      <c r="G15" s="36"/>
      <c r="H15" s="36"/>
      <c r="I15" s="113" t="s">
        <v>29</v>
      </c>
      <c r="J15" s="112" t="s">
        <v>30</v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31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5" t="str">
        <f>'Rekapitulace stavby'!E14</f>
        <v>Vyplň údaj</v>
      </c>
      <c r="F18" s="396"/>
      <c r="G18" s="396"/>
      <c r="H18" s="396"/>
      <c r="I18" s="113" t="s">
        <v>29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33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 xml:space="preserve"> </v>
      </c>
      <c r="F21" s="36"/>
      <c r="G21" s="36"/>
      <c r="H21" s="36"/>
      <c r="I21" s="113" t="s">
        <v>29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36</v>
      </c>
      <c r="E23" s="36"/>
      <c r="F23" s="36"/>
      <c r="G23" s="36"/>
      <c r="H23" s="36"/>
      <c r="I23" s="113" t="s">
        <v>26</v>
      </c>
      <c r="J23" s="112" t="s">
        <v>19</v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">
        <v>37</v>
      </c>
      <c r="F24" s="36"/>
      <c r="G24" s="36"/>
      <c r="H24" s="36"/>
      <c r="I24" s="113" t="s">
        <v>29</v>
      </c>
      <c r="J24" s="112" t="s">
        <v>19</v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38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97" t="s">
        <v>19</v>
      </c>
      <c r="F27" s="397"/>
      <c r="G27" s="397"/>
      <c r="H27" s="397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40</v>
      </c>
      <c r="E30" s="36"/>
      <c r="F30" s="36"/>
      <c r="G30" s="36"/>
      <c r="H30" s="36"/>
      <c r="I30" s="110"/>
      <c r="J30" s="122">
        <f>ROUND(J92,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42</v>
      </c>
      <c r="G32" s="36"/>
      <c r="H32" s="36"/>
      <c r="I32" s="124" t="s">
        <v>41</v>
      </c>
      <c r="J32" s="123" t="s">
        <v>43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44</v>
      </c>
      <c r="E33" s="109" t="s">
        <v>45</v>
      </c>
      <c r="F33" s="126">
        <f>ROUND((SUM(BE92:BE243)),  2)</f>
        <v>0</v>
      </c>
      <c r="G33" s="36"/>
      <c r="H33" s="36"/>
      <c r="I33" s="127">
        <v>0.21</v>
      </c>
      <c r="J33" s="126">
        <f>ROUND(((SUM(BE92:BE243))*I33),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46</v>
      </c>
      <c r="F34" s="126">
        <f>ROUND((SUM(BF92:BF243)),  2)</f>
        <v>0</v>
      </c>
      <c r="G34" s="36"/>
      <c r="H34" s="36"/>
      <c r="I34" s="127">
        <v>0.15</v>
      </c>
      <c r="J34" s="126">
        <f>ROUND(((SUM(BF92:BF243))*I34),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47</v>
      </c>
      <c r="F35" s="126">
        <f>ROUND((SUM(BG92:BG243)),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48</v>
      </c>
      <c r="F36" s="126">
        <f>ROUND((SUM(BH92:BH243)),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49</v>
      </c>
      <c r="F37" s="126">
        <f>ROUND((SUM(BI92:BI243)),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50</v>
      </c>
      <c r="E39" s="130"/>
      <c r="F39" s="130"/>
      <c r="G39" s="131" t="s">
        <v>51</v>
      </c>
      <c r="H39" s="132" t="s">
        <v>52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106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8" t="str">
        <f>E7</f>
        <v>Kralupy nad Vltavou předměstí ON - oprava</v>
      </c>
      <c r="F48" s="399"/>
      <c r="G48" s="399"/>
      <c r="H48" s="399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104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1" t="str">
        <f>E9</f>
        <v>SO.02 - Oprava střechy</v>
      </c>
      <c r="F50" s="400"/>
      <c r="G50" s="400"/>
      <c r="H50" s="400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Kralupy nad Vltavou</v>
      </c>
      <c r="G52" s="38"/>
      <c r="H52" s="38"/>
      <c r="I52" s="113" t="s">
        <v>23</v>
      </c>
      <c r="J52" s="61" t="str">
        <f>IF(J12="","",J12)</f>
        <v>8. 4. 2020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Správa železnic, státní organizace</v>
      </c>
      <c r="G54" s="38"/>
      <c r="H54" s="38"/>
      <c r="I54" s="113" t="s">
        <v>33</v>
      </c>
      <c r="J54" s="34" t="str">
        <f>E21</f>
        <v xml:space="preserve"> 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113" t="s">
        <v>36</v>
      </c>
      <c r="J55" s="34" t="str">
        <f>E24</f>
        <v>L. Malý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107</v>
      </c>
      <c r="D57" s="143"/>
      <c r="E57" s="143"/>
      <c r="F57" s="143"/>
      <c r="G57" s="143"/>
      <c r="H57" s="143"/>
      <c r="I57" s="144"/>
      <c r="J57" s="145" t="s">
        <v>108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72</v>
      </c>
      <c r="D59" s="38"/>
      <c r="E59" s="38"/>
      <c r="F59" s="38"/>
      <c r="G59" s="38"/>
      <c r="H59" s="38"/>
      <c r="I59" s="110"/>
      <c r="J59" s="79">
        <f>J92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109</v>
      </c>
    </row>
    <row r="60" spans="1:47" s="9" customFormat="1" ht="24.95" customHeight="1">
      <c r="B60" s="147"/>
      <c r="C60" s="148"/>
      <c r="D60" s="149" t="s">
        <v>712</v>
      </c>
      <c r="E60" s="150"/>
      <c r="F60" s="150"/>
      <c r="G60" s="150"/>
      <c r="H60" s="150"/>
      <c r="I60" s="151"/>
      <c r="J60" s="152">
        <f>J93</f>
        <v>0</v>
      </c>
      <c r="K60" s="148"/>
      <c r="L60" s="153"/>
    </row>
    <row r="61" spans="1:47" s="9" customFormat="1" ht="24.95" customHeight="1">
      <c r="B61" s="147"/>
      <c r="C61" s="148"/>
      <c r="D61" s="149" t="s">
        <v>110</v>
      </c>
      <c r="E61" s="150"/>
      <c r="F61" s="150"/>
      <c r="G61" s="150"/>
      <c r="H61" s="150"/>
      <c r="I61" s="151"/>
      <c r="J61" s="152">
        <f>J96</f>
        <v>0</v>
      </c>
      <c r="K61" s="148"/>
      <c r="L61" s="153"/>
    </row>
    <row r="62" spans="1:47" s="10" customFormat="1" ht="19.899999999999999" customHeight="1">
      <c r="B62" s="154"/>
      <c r="C62" s="155"/>
      <c r="D62" s="156" t="s">
        <v>111</v>
      </c>
      <c r="E62" s="157"/>
      <c r="F62" s="157"/>
      <c r="G62" s="157"/>
      <c r="H62" s="157"/>
      <c r="I62" s="158"/>
      <c r="J62" s="159">
        <f>J97</f>
        <v>0</v>
      </c>
      <c r="K62" s="155"/>
      <c r="L62" s="160"/>
    </row>
    <row r="63" spans="1:47" s="10" customFormat="1" ht="19.899999999999999" customHeight="1">
      <c r="B63" s="154"/>
      <c r="C63" s="155"/>
      <c r="D63" s="156" t="s">
        <v>713</v>
      </c>
      <c r="E63" s="157"/>
      <c r="F63" s="157"/>
      <c r="G63" s="157"/>
      <c r="H63" s="157"/>
      <c r="I63" s="158"/>
      <c r="J63" s="159">
        <f>J99</f>
        <v>0</v>
      </c>
      <c r="K63" s="155"/>
      <c r="L63" s="160"/>
    </row>
    <row r="64" spans="1:47" s="10" customFormat="1" ht="19.899999999999999" customHeight="1">
      <c r="B64" s="154"/>
      <c r="C64" s="155"/>
      <c r="D64" s="156" t="s">
        <v>714</v>
      </c>
      <c r="E64" s="157"/>
      <c r="F64" s="157"/>
      <c r="G64" s="157"/>
      <c r="H64" s="157"/>
      <c r="I64" s="158"/>
      <c r="J64" s="159">
        <f>J107</f>
        <v>0</v>
      </c>
      <c r="K64" s="155"/>
      <c r="L64" s="160"/>
    </row>
    <row r="65" spans="1:31" s="10" customFormat="1" ht="19.899999999999999" customHeight="1">
      <c r="B65" s="154"/>
      <c r="C65" s="155"/>
      <c r="D65" s="156" t="s">
        <v>116</v>
      </c>
      <c r="E65" s="157"/>
      <c r="F65" s="157"/>
      <c r="G65" s="157"/>
      <c r="H65" s="157"/>
      <c r="I65" s="158"/>
      <c r="J65" s="159">
        <f>J120</f>
        <v>0</v>
      </c>
      <c r="K65" s="155"/>
      <c r="L65" s="160"/>
    </row>
    <row r="66" spans="1:31" s="9" customFormat="1" ht="24.95" customHeight="1">
      <c r="B66" s="147"/>
      <c r="C66" s="148"/>
      <c r="D66" s="149" t="s">
        <v>117</v>
      </c>
      <c r="E66" s="150"/>
      <c r="F66" s="150"/>
      <c r="G66" s="150"/>
      <c r="H66" s="150"/>
      <c r="I66" s="151"/>
      <c r="J66" s="152">
        <f>J122</f>
        <v>0</v>
      </c>
      <c r="K66" s="148"/>
      <c r="L66" s="153"/>
    </row>
    <row r="67" spans="1:31" s="10" customFormat="1" ht="19.899999999999999" customHeight="1">
      <c r="B67" s="154"/>
      <c r="C67" s="155"/>
      <c r="D67" s="156" t="s">
        <v>715</v>
      </c>
      <c r="E67" s="157"/>
      <c r="F67" s="157"/>
      <c r="G67" s="157"/>
      <c r="H67" s="157"/>
      <c r="I67" s="158"/>
      <c r="J67" s="159">
        <f>J123</f>
        <v>0</v>
      </c>
      <c r="K67" s="155"/>
      <c r="L67" s="160"/>
    </row>
    <row r="68" spans="1:31" s="10" customFormat="1" ht="19.899999999999999" customHeight="1">
      <c r="B68" s="154"/>
      <c r="C68" s="155"/>
      <c r="D68" s="156" t="s">
        <v>716</v>
      </c>
      <c r="E68" s="157"/>
      <c r="F68" s="157"/>
      <c r="G68" s="157"/>
      <c r="H68" s="157"/>
      <c r="I68" s="158"/>
      <c r="J68" s="159">
        <f>J126</f>
        <v>0</v>
      </c>
      <c r="K68" s="155"/>
      <c r="L68" s="160"/>
    </row>
    <row r="69" spans="1:31" s="10" customFormat="1" ht="19.899999999999999" customHeight="1">
      <c r="B69" s="154"/>
      <c r="C69" s="155"/>
      <c r="D69" s="156" t="s">
        <v>121</v>
      </c>
      <c r="E69" s="157"/>
      <c r="F69" s="157"/>
      <c r="G69" s="157"/>
      <c r="H69" s="157"/>
      <c r="I69" s="158"/>
      <c r="J69" s="159">
        <f>J173</f>
        <v>0</v>
      </c>
      <c r="K69" s="155"/>
      <c r="L69" s="160"/>
    </row>
    <row r="70" spans="1:31" s="10" customFormat="1" ht="19.899999999999999" customHeight="1">
      <c r="B70" s="154"/>
      <c r="C70" s="155"/>
      <c r="D70" s="156" t="s">
        <v>122</v>
      </c>
      <c r="E70" s="157"/>
      <c r="F70" s="157"/>
      <c r="G70" s="157"/>
      <c r="H70" s="157"/>
      <c r="I70" s="158"/>
      <c r="J70" s="159">
        <f>J214</f>
        <v>0</v>
      </c>
      <c r="K70" s="155"/>
      <c r="L70" s="160"/>
    </row>
    <row r="71" spans="1:31" s="10" customFormat="1" ht="19.899999999999999" customHeight="1">
      <c r="B71" s="154"/>
      <c r="C71" s="155"/>
      <c r="D71" s="156" t="s">
        <v>124</v>
      </c>
      <c r="E71" s="157"/>
      <c r="F71" s="157"/>
      <c r="G71" s="157"/>
      <c r="H71" s="157"/>
      <c r="I71" s="158"/>
      <c r="J71" s="159">
        <f>J229</f>
        <v>0</v>
      </c>
      <c r="K71" s="155"/>
      <c r="L71" s="160"/>
    </row>
    <row r="72" spans="1:31" s="10" customFormat="1" ht="19.899999999999999" customHeight="1">
      <c r="B72" s="154"/>
      <c r="C72" s="155"/>
      <c r="D72" s="156" t="s">
        <v>717</v>
      </c>
      <c r="E72" s="157"/>
      <c r="F72" s="157"/>
      <c r="G72" s="157"/>
      <c r="H72" s="157"/>
      <c r="I72" s="158"/>
      <c r="J72" s="159">
        <f>J235</f>
        <v>0</v>
      </c>
      <c r="K72" s="155"/>
      <c r="L72" s="160"/>
    </row>
    <row r="73" spans="1:31" s="2" customFormat="1" ht="21.75" customHeight="1">
      <c r="A73" s="36"/>
      <c r="B73" s="37"/>
      <c r="C73" s="38"/>
      <c r="D73" s="38"/>
      <c r="E73" s="38"/>
      <c r="F73" s="38"/>
      <c r="G73" s="38"/>
      <c r="H73" s="38"/>
      <c r="I73" s="110"/>
      <c r="J73" s="38"/>
      <c r="K73" s="38"/>
      <c r="L73" s="11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49"/>
      <c r="C74" s="50"/>
      <c r="D74" s="50"/>
      <c r="E74" s="50"/>
      <c r="F74" s="50"/>
      <c r="G74" s="50"/>
      <c r="H74" s="50"/>
      <c r="I74" s="138"/>
      <c r="J74" s="50"/>
      <c r="K74" s="50"/>
      <c r="L74" s="11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8" spans="1:31" s="2" customFormat="1" ht="6.95" customHeight="1">
      <c r="A78" s="36"/>
      <c r="B78" s="51"/>
      <c r="C78" s="52"/>
      <c r="D78" s="52"/>
      <c r="E78" s="52"/>
      <c r="F78" s="52"/>
      <c r="G78" s="52"/>
      <c r="H78" s="52"/>
      <c r="I78" s="141"/>
      <c r="J78" s="52"/>
      <c r="K78" s="52"/>
      <c r="L78" s="11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4.95" customHeight="1">
      <c r="A79" s="36"/>
      <c r="B79" s="37"/>
      <c r="C79" s="25" t="s">
        <v>128</v>
      </c>
      <c r="D79" s="38"/>
      <c r="E79" s="38"/>
      <c r="F79" s="38"/>
      <c r="G79" s="38"/>
      <c r="H79" s="38"/>
      <c r="I79" s="110"/>
      <c r="J79" s="38"/>
      <c r="K79" s="38"/>
      <c r="L79" s="11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110"/>
      <c r="J80" s="38"/>
      <c r="K80" s="38"/>
      <c r="L80" s="11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16</v>
      </c>
      <c r="D81" s="38"/>
      <c r="E81" s="38"/>
      <c r="F81" s="38"/>
      <c r="G81" s="38"/>
      <c r="H81" s="38"/>
      <c r="I81" s="110"/>
      <c r="J81" s="38"/>
      <c r="K81" s="38"/>
      <c r="L81" s="11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6.5" customHeight="1">
      <c r="A82" s="36"/>
      <c r="B82" s="37"/>
      <c r="C82" s="38"/>
      <c r="D82" s="38"/>
      <c r="E82" s="398" t="str">
        <f>E7</f>
        <v>Kralupy nad Vltavou předměstí ON - oprava</v>
      </c>
      <c r="F82" s="399"/>
      <c r="G82" s="399"/>
      <c r="H82" s="399"/>
      <c r="I82" s="110"/>
      <c r="J82" s="38"/>
      <c r="K82" s="38"/>
      <c r="L82" s="11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104</v>
      </c>
      <c r="D83" s="38"/>
      <c r="E83" s="38"/>
      <c r="F83" s="38"/>
      <c r="G83" s="38"/>
      <c r="H83" s="38"/>
      <c r="I83" s="110"/>
      <c r="J83" s="38"/>
      <c r="K83" s="38"/>
      <c r="L83" s="11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51" t="str">
        <f>E9</f>
        <v>SO.02 - Oprava střechy</v>
      </c>
      <c r="F84" s="400"/>
      <c r="G84" s="400"/>
      <c r="H84" s="400"/>
      <c r="I84" s="110"/>
      <c r="J84" s="38"/>
      <c r="K84" s="38"/>
      <c r="L84" s="11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110"/>
      <c r="J85" s="38"/>
      <c r="K85" s="38"/>
      <c r="L85" s="11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21</v>
      </c>
      <c r="D86" s="38"/>
      <c r="E86" s="38"/>
      <c r="F86" s="29" t="str">
        <f>F12</f>
        <v>Kralupy nad Vltavou</v>
      </c>
      <c r="G86" s="38"/>
      <c r="H86" s="38"/>
      <c r="I86" s="113" t="s">
        <v>23</v>
      </c>
      <c r="J86" s="61" t="str">
        <f>IF(J12="","",J12)</f>
        <v>8. 4. 2020</v>
      </c>
      <c r="K86" s="38"/>
      <c r="L86" s="11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110"/>
      <c r="J87" s="38"/>
      <c r="K87" s="38"/>
      <c r="L87" s="11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25</v>
      </c>
      <c r="D88" s="38"/>
      <c r="E88" s="38"/>
      <c r="F88" s="29" t="str">
        <f>E15</f>
        <v>Správa železnic, státní organizace</v>
      </c>
      <c r="G88" s="38"/>
      <c r="H88" s="38"/>
      <c r="I88" s="113" t="s">
        <v>33</v>
      </c>
      <c r="J88" s="34" t="str">
        <f>E21</f>
        <v xml:space="preserve"> </v>
      </c>
      <c r="K88" s="38"/>
      <c r="L88" s="11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31</v>
      </c>
      <c r="D89" s="38"/>
      <c r="E89" s="38"/>
      <c r="F89" s="29" t="str">
        <f>IF(E18="","",E18)</f>
        <v>Vyplň údaj</v>
      </c>
      <c r="G89" s="38"/>
      <c r="H89" s="38"/>
      <c r="I89" s="113" t="s">
        <v>36</v>
      </c>
      <c r="J89" s="34" t="str">
        <f>E24</f>
        <v>L. Malý</v>
      </c>
      <c r="K89" s="38"/>
      <c r="L89" s="11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110"/>
      <c r="J90" s="38"/>
      <c r="K90" s="38"/>
      <c r="L90" s="11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61"/>
      <c r="B91" s="162"/>
      <c r="C91" s="163" t="s">
        <v>129</v>
      </c>
      <c r="D91" s="164" t="s">
        <v>59</v>
      </c>
      <c r="E91" s="164" t="s">
        <v>55</v>
      </c>
      <c r="F91" s="164" t="s">
        <v>56</v>
      </c>
      <c r="G91" s="164" t="s">
        <v>130</v>
      </c>
      <c r="H91" s="164" t="s">
        <v>131</v>
      </c>
      <c r="I91" s="165" t="s">
        <v>132</v>
      </c>
      <c r="J91" s="166" t="s">
        <v>108</v>
      </c>
      <c r="K91" s="167" t="s">
        <v>133</v>
      </c>
      <c r="L91" s="168"/>
      <c r="M91" s="70" t="s">
        <v>19</v>
      </c>
      <c r="N91" s="71" t="s">
        <v>44</v>
      </c>
      <c r="O91" s="71" t="s">
        <v>134</v>
      </c>
      <c r="P91" s="71" t="s">
        <v>135</v>
      </c>
      <c r="Q91" s="71" t="s">
        <v>136</v>
      </c>
      <c r="R91" s="71" t="s">
        <v>137</v>
      </c>
      <c r="S91" s="71" t="s">
        <v>138</v>
      </c>
      <c r="T91" s="72" t="s">
        <v>139</v>
      </c>
      <c r="U91" s="161"/>
      <c r="V91" s="161"/>
      <c r="W91" s="161"/>
      <c r="X91" s="161"/>
      <c r="Y91" s="161"/>
      <c r="Z91" s="161"/>
      <c r="AA91" s="161"/>
      <c r="AB91" s="161"/>
      <c r="AC91" s="161"/>
      <c r="AD91" s="161"/>
      <c r="AE91" s="161"/>
    </row>
    <row r="92" spans="1:65" s="2" customFormat="1" ht="22.9" customHeight="1">
      <c r="A92" s="36"/>
      <c r="B92" s="37"/>
      <c r="C92" s="77" t="s">
        <v>140</v>
      </c>
      <c r="D92" s="38"/>
      <c r="E92" s="38"/>
      <c r="F92" s="38"/>
      <c r="G92" s="38"/>
      <c r="H92" s="38"/>
      <c r="I92" s="110"/>
      <c r="J92" s="169">
        <f>BK92</f>
        <v>0</v>
      </c>
      <c r="K92" s="38"/>
      <c r="L92" s="41"/>
      <c r="M92" s="73"/>
      <c r="N92" s="170"/>
      <c r="O92" s="74"/>
      <c r="P92" s="171">
        <f>P93+P96+P122</f>
        <v>0</v>
      </c>
      <c r="Q92" s="74"/>
      <c r="R92" s="171">
        <f>R93+R96+R122</f>
        <v>0</v>
      </c>
      <c r="S92" s="74"/>
      <c r="T92" s="172">
        <f>T93+T96+T122</f>
        <v>23.338026400000004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73</v>
      </c>
      <c r="AU92" s="19" t="s">
        <v>109</v>
      </c>
      <c r="BK92" s="173">
        <f>BK93+BK96+BK122</f>
        <v>0</v>
      </c>
    </row>
    <row r="93" spans="1:65" s="12" customFormat="1" ht="25.9" customHeight="1">
      <c r="B93" s="174"/>
      <c r="C93" s="175"/>
      <c r="D93" s="176" t="s">
        <v>73</v>
      </c>
      <c r="E93" s="177" t="s">
        <v>718</v>
      </c>
      <c r="F93" s="177" t="s">
        <v>719</v>
      </c>
      <c r="G93" s="175"/>
      <c r="H93" s="175"/>
      <c r="I93" s="178"/>
      <c r="J93" s="179">
        <f>BK93</f>
        <v>0</v>
      </c>
      <c r="K93" s="175"/>
      <c r="L93" s="180"/>
      <c r="M93" s="181"/>
      <c r="N93" s="182"/>
      <c r="O93" s="182"/>
      <c r="P93" s="183">
        <f>SUM(P94:P95)</f>
        <v>0</v>
      </c>
      <c r="Q93" s="182"/>
      <c r="R93" s="183">
        <f>SUM(R94:R95)</f>
        <v>0</v>
      </c>
      <c r="S93" s="182"/>
      <c r="T93" s="184">
        <f>SUM(T94:T95)</f>
        <v>0</v>
      </c>
      <c r="AR93" s="185" t="s">
        <v>150</v>
      </c>
      <c r="AT93" s="186" t="s">
        <v>73</v>
      </c>
      <c r="AU93" s="186" t="s">
        <v>74</v>
      </c>
      <c r="AY93" s="185" t="s">
        <v>143</v>
      </c>
      <c r="BK93" s="187">
        <f>SUM(BK94:BK95)</f>
        <v>0</v>
      </c>
    </row>
    <row r="94" spans="1:65" s="2" customFormat="1" ht="16.5" customHeight="1">
      <c r="A94" s="36"/>
      <c r="B94" s="37"/>
      <c r="C94" s="190" t="s">
        <v>82</v>
      </c>
      <c r="D94" s="190" t="s">
        <v>146</v>
      </c>
      <c r="E94" s="191" t="s">
        <v>720</v>
      </c>
      <c r="F94" s="192" t="s">
        <v>719</v>
      </c>
      <c r="G94" s="193" t="s">
        <v>19</v>
      </c>
      <c r="H94" s="194">
        <v>1</v>
      </c>
      <c r="I94" s="195"/>
      <c r="J94" s="196">
        <f>ROUND(I94*H94,2)</f>
        <v>0</v>
      </c>
      <c r="K94" s="197"/>
      <c r="L94" s="41"/>
      <c r="M94" s="198" t="s">
        <v>19</v>
      </c>
      <c r="N94" s="199" t="s">
        <v>45</v>
      </c>
      <c r="O94" s="66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2" t="s">
        <v>721</v>
      </c>
      <c r="AT94" s="202" t="s">
        <v>146</v>
      </c>
      <c r="AU94" s="202" t="s">
        <v>82</v>
      </c>
      <c r="AY94" s="19" t="s">
        <v>143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9" t="s">
        <v>82</v>
      </c>
      <c r="BK94" s="203">
        <f>ROUND(I94*H94,2)</f>
        <v>0</v>
      </c>
      <c r="BL94" s="19" t="s">
        <v>721</v>
      </c>
      <c r="BM94" s="202" t="s">
        <v>722</v>
      </c>
    </row>
    <row r="95" spans="1:65" s="2" customFormat="1" ht="117">
      <c r="A95" s="36"/>
      <c r="B95" s="37"/>
      <c r="C95" s="38"/>
      <c r="D95" s="204" t="s">
        <v>152</v>
      </c>
      <c r="E95" s="38"/>
      <c r="F95" s="205" t="s">
        <v>723</v>
      </c>
      <c r="G95" s="38"/>
      <c r="H95" s="38"/>
      <c r="I95" s="110"/>
      <c r="J95" s="38"/>
      <c r="K95" s="38"/>
      <c r="L95" s="41"/>
      <c r="M95" s="206"/>
      <c r="N95" s="20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152</v>
      </c>
      <c r="AU95" s="19" t="s">
        <v>82</v>
      </c>
    </row>
    <row r="96" spans="1:65" s="12" customFormat="1" ht="25.9" customHeight="1">
      <c r="B96" s="174"/>
      <c r="C96" s="175"/>
      <c r="D96" s="176" t="s">
        <v>73</v>
      </c>
      <c r="E96" s="177" t="s">
        <v>141</v>
      </c>
      <c r="F96" s="177" t="s">
        <v>142</v>
      </c>
      <c r="G96" s="175"/>
      <c r="H96" s="175"/>
      <c r="I96" s="178"/>
      <c r="J96" s="179">
        <f>BK96</f>
        <v>0</v>
      </c>
      <c r="K96" s="175"/>
      <c r="L96" s="180"/>
      <c r="M96" s="181"/>
      <c r="N96" s="182"/>
      <c r="O96" s="182"/>
      <c r="P96" s="183">
        <f>P97+P99+P107+P120</f>
        <v>0</v>
      </c>
      <c r="Q96" s="182"/>
      <c r="R96" s="183">
        <f>R97+R99+R107+R120</f>
        <v>0</v>
      </c>
      <c r="S96" s="182"/>
      <c r="T96" s="184">
        <f>T97+T99+T107+T120</f>
        <v>0.35639999999999994</v>
      </c>
      <c r="AR96" s="185" t="s">
        <v>82</v>
      </c>
      <c r="AT96" s="186" t="s">
        <v>73</v>
      </c>
      <c r="AU96" s="186" t="s">
        <v>74</v>
      </c>
      <c r="AY96" s="185" t="s">
        <v>143</v>
      </c>
      <c r="BK96" s="187">
        <f>BK97+BK99+BK107+BK120</f>
        <v>0</v>
      </c>
    </row>
    <row r="97" spans="1:65" s="12" customFormat="1" ht="22.9" customHeight="1">
      <c r="B97" s="174"/>
      <c r="C97" s="175"/>
      <c r="D97" s="176" t="s">
        <v>73</v>
      </c>
      <c r="E97" s="188" t="s">
        <v>144</v>
      </c>
      <c r="F97" s="188" t="s">
        <v>145</v>
      </c>
      <c r="G97" s="175"/>
      <c r="H97" s="175"/>
      <c r="I97" s="178"/>
      <c r="J97" s="189">
        <f>BK97</f>
        <v>0</v>
      </c>
      <c r="K97" s="175"/>
      <c r="L97" s="180"/>
      <c r="M97" s="181"/>
      <c r="N97" s="182"/>
      <c r="O97" s="182"/>
      <c r="P97" s="183">
        <f>P98</f>
        <v>0</v>
      </c>
      <c r="Q97" s="182"/>
      <c r="R97" s="183">
        <f>R98</f>
        <v>0</v>
      </c>
      <c r="S97" s="182"/>
      <c r="T97" s="184">
        <f>T98</f>
        <v>0</v>
      </c>
      <c r="AR97" s="185" t="s">
        <v>82</v>
      </c>
      <c r="AT97" s="186" t="s">
        <v>73</v>
      </c>
      <c r="AU97" s="186" t="s">
        <v>82</v>
      </c>
      <c r="AY97" s="185" t="s">
        <v>143</v>
      </c>
      <c r="BK97" s="187">
        <f>BK98</f>
        <v>0</v>
      </c>
    </row>
    <row r="98" spans="1:65" s="2" customFormat="1" ht="21.75" customHeight="1">
      <c r="A98" s="36"/>
      <c r="B98" s="37"/>
      <c r="C98" s="190" t="s">
        <v>84</v>
      </c>
      <c r="D98" s="190" t="s">
        <v>146</v>
      </c>
      <c r="E98" s="191" t="s">
        <v>724</v>
      </c>
      <c r="F98" s="192" t="s">
        <v>725</v>
      </c>
      <c r="G98" s="193" t="s">
        <v>149</v>
      </c>
      <c r="H98" s="194">
        <v>5</v>
      </c>
      <c r="I98" s="195"/>
      <c r="J98" s="196">
        <f>ROUND(I98*H98,2)</f>
        <v>0</v>
      </c>
      <c r="K98" s="197"/>
      <c r="L98" s="41"/>
      <c r="M98" s="198" t="s">
        <v>19</v>
      </c>
      <c r="N98" s="199" t="s">
        <v>45</v>
      </c>
      <c r="O98" s="66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2" t="s">
        <v>150</v>
      </c>
      <c r="AT98" s="202" t="s">
        <v>146</v>
      </c>
      <c r="AU98" s="202" t="s">
        <v>84</v>
      </c>
      <c r="AY98" s="19" t="s">
        <v>143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9" t="s">
        <v>82</v>
      </c>
      <c r="BK98" s="203">
        <f>ROUND(I98*H98,2)</f>
        <v>0</v>
      </c>
      <c r="BL98" s="19" t="s">
        <v>150</v>
      </c>
      <c r="BM98" s="202" t="s">
        <v>726</v>
      </c>
    </row>
    <row r="99" spans="1:65" s="12" customFormat="1" ht="22.9" customHeight="1">
      <c r="B99" s="174"/>
      <c r="C99" s="175"/>
      <c r="D99" s="176" t="s">
        <v>73</v>
      </c>
      <c r="E99" s="188" t="s">
        <v>183</v>
      </c>
      <c r="F99" s="188" t="s">
        <v>727</v>
      </c>
      <c r="G99" s="175"/>
      <c r="H99" s="175"/>
      <c r="I99" s="178"/>
      <c r="J99" s="189">
        <f>BK99</f>
        <v>0</v>
      </c>
      <c r="K99" s="175"/>
      <c r="L99" s="180"/>
      <c r="M99" s="181"/>
      <c r="N99" s="182"/>
      <c r="O99" s="182"/>
      <c r="P99" s="183">
        <f>SUM(P100:P106)</f>
        <v>0</v>
      </c>
      <c r="Q99" s="182"/>
      <c r="R99" s="183">
        <f>SUM(R100:R106)</f>
        <v>0</v>
      </c>
      <c r="S99" s="182"/>
      <c r="T99" s="184">
        <f>SUM(T100:T106)</f>
        <v>0.35639999999999994</v>
      </c>
      <c r="AR99" s="185" t="s">
        <v>82</v>
      </c>
      <c r="AT99" s="186" t="s">
        <v>73</v>
      </c>
      <c r="AU99" s="186" t="s">
        <v>82</v>
      </c>
      <c r="AY99" s="185" t="s">
        <v>143</v>
      </c>
      <c r="BK99" s="187">
        <f>SUM(BK100:BK106)</f>
        <v>0</v>
      </c>
    </row>
    <row r="100" spans="1:65" s="2" customFormat="1" ht="21.75" customHeight="1">
      <c r="A100" s="36"/>
      <c r="B100" s="37"/>
      <c r="C100" s="190" t="s">
        <v>144</v>
      </c>
      <c r="D100" s="190" t="s">
        <v>146</v>
      </c>
      <c r="E100" s="191" t="s">
        <v>266</v>
      </c>
      <c r="F100" s="192" t="s">
        <v>728</v>
      </c>
      <c r="G100" s="193" t="s">
        <v>258</v>
      </c>
      <c r="H100" s="194">
        <v>1</v>
      </c>
      <c r="I100" s="195"/>
      <c r="J100" s="196">
        <f>ROUND(I100*H100,2)</f>
        <v>0</v>
      </c>
      <c r="K100" s="197"/>
      <c r="L100" s="41"/>
      <c r="M100" s="198" t="s">
        <v>19</v>
      </c>
      <c r="N100" s="199" t="s">
        <v>45</v>
      </c>
      <c r="O100" s="66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2" t="s">
        <v>150</v>
      </c>
      <c r="AT100" s="202" t="s">
        <v>146</v>
      </c>
      <c r="AU100" s="202" t="s">
        <v>84</v>
      </c>
      <c r="AY100" s="19" t="s">
        <v>143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9" t="s">
        <v>82</v>
      </c>
      <c r="BK100" s="203">
        <f>ROUND(I100*H100,2)</f>
        <v>0</v>
      </c>
      <c r="BL100" s="19" t="s">
        <v>150</v>
      </c>
      <c r="BM100" s="202" t="s">
        <v>729</v>
      </c>
    </row>
    <row r="101" spans="1:65" s="2" customFormat="1" ht="33" customHeight="1">
      <c r="A101" s="36"/>
      <c r="B101" s="37"/>
      <c r="C101" s="190" t="s">
        <v>150</v>
      </c>
      <c r="D101" s="190" t="s">
        <v>146</v>
      </c>
      <c r="E101" s="191" t="s">
        <v>730</v>
      </c>
      <c r="F101" s="192" t="s">
        <v>731</v>
      </c>
      <c r="G101" s="193" t="s">
        <v>258</v>
      </c>
      <c r="H101" s="194">
        <v>1</v>
      </c>
      <c r="I101" s="195"/>
      <c r="J101" s="196">
        <f>ROUND(I101*H101,2)</f>
        <v>0</v>
      </c>
      <c r="K101" s="197"/>
      <c r="L101" s="41"/>
      <c r="M101" s="198" t="s">
        <v>19</v>
      </c>
      <c r="N101" s="199" t="s">
        <v>45</v>
      </c>
      <c r="O101" s="66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2" t="s">
        <v>150</v>
      </c>
      <c r="AT101" s="202" t="s">
        <v>146</v>
      </c>
      <c r="AU101" s="202" t="s">
        <v>84</v>
      </c>
      <c r="AY101" s="19" t="s">
        <v>143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9" t="s">
        <v>82</v>
      </c>
      <c r="BK101" s="203">
        <f>ROUND(I101*H101,2)</f>
        <v>0</v>
      </c>
      <c r="BL101" s="19" t="s">
        <v>150</v>
      </c>
      <c r="BM101" s="202" t="s">
        <v>732</v>
      </c>
    </row>
    <row r="102" spans="1:65" s="2" customFormat="1" ht="21.75" customHeight="1">
      <c r="A102" s="36"/>
      <c r="B102" s="37"/>
      <c r="C102" s="190" t="s">
        <v>166</v>
      </c>
      <c r="D102" s="190" t="s">
        <v>146</v>
      </c>
      <c r="E102" s="191" t="s">
        <v>733</v>
      </c>
      <c r="F102" s="192" t="s">
        <v>734</v>
      </c>
      <c r="G102" s="193" t="s">
        <v>343</v>
      </c>
      <c r="H102" s="194">
        <v>0.60799999999999998</v>
      </c>
      <c r="I102" s="195"/>
      <c r="J102" s="196">
        <f>ROUND(I102*H102,2)</f>
        <v>0</v>
      </c>
      <c r="K102" s="197"/>
      <c r="L102" s="41"/>
      <c r="M102" s="198" t="s">
        <v>19</v>
      </c>
      <c r="N102" s="199" t="s">
        <v>45</v>
      </c>
      <c r="O102" s="66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2" t="s">
        <v>150</v>
      </c>
      <c r="AT102" s="202" t="s">
        <v>146</v>
      </c>
      <c r="AU102" s="202" t="s">
        <v>84</v>
      </c>
      <c r="AY102" s="19" t="s">
        <v>143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9" t="s">
        <v>82</v>
      </c>
      <c r="BK102" s="203">
        <f>ROUND(I102*H102,2)</f>
        <v>0</v>
      </c>
      <c r="BL102" s="19" t="s">
        <v>150</v>
      </c>
      <c r="BM102" s="202" t="s">
        <v>735</v>
      </c>
    </row>
    <row r="103" spans="1:65" s="13" customFormat="1" ht="11.25">
      <c r="B103" s="208"/>
      <c r="C103" s="209"/>
      <c r="D103" s="204" t="s">
        <v>181</v>
      </c>
      <c r="E103" s="210" t="s">
        <v>19</v>
      </c>
      <c r="F103" s="211" t="s">
        <v>736</v>
      </c>
      <c r="G103" s="209"/>
      <c r="H103" s="212">
        <v>0.60799999999999998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181</v>
      </c>
      <c r="AU103" s="218" t="s">
        <v>84</v>
      </c>
      <c r="AV103" s="13" t="s">
        <v>84</v>
      </c>
      <c r="AW103" s="13" t="s">
        <v>35</v>
      </c>
      <c r="AX103" s="13" t="s">
        <v>82</v>
      </c>
      <c r="AY103" s="218" t="s">
        <v>143</v>
      </c>
    </row>
    <row r="104" spans="1:65" s="2" customFormat="1" ht="16.5" customHeight="1">
      <c r="A104" s="36"/>
      <c r="B104" s="37"/>
      <c r="C104" s="190" t="s">
        <v>154</v>
      </c>
      <c r="D104" s="190" t="s">
        <v>146</v>
      </c>
      <c r="E104" s="191" t="s">
        <v>737</v>
      </c>
      <c r="F104" s="192" t="s">
        <v>738</v>
      </c>
      <c r="G104" s="193" t="s">
        <v>158</v>
      </c>
      <c r="H104" s="194">
        <v>2.0249999999999999</v>
      </c>
      <c r="I104" s="195"/>
      <c r="J104" s="196">
        <f>ROUND(I104*H104,2)</f>
        <v>0</v>
      </c>
      <c r="K104" s="197"/>
      <c r="L104" s="41"/>
      <c r="M104" s="198" t="s">
        <v>19</v>
      </c>
      <c r="N104" s="199" t="s">
        <v>45</v>
      </c>
      <c r="O104" s="66"/>
      <c r="P104" s="200">
        <f>O104*H104</f>
        <v>0</v>
      </c>
      <c r="Q104" s="200">
        <v>0</v>
      </c>
      <c r="R104" s="200">
        <f>Q104*H104</f>
        <v>0</v>
      </c>
      <c r="S104" s="200">
        <v>0.17599999999999999</v>
      </c>
      <c r="T104" s="201">
        <f>S104*H104</f>
        <v>0.35639999999999994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2" t="s">
        <v>150</v>
      </c>
      <c r="AT104" s="202" t="s">
        <v>146</v>
      </c>
      <c r="AU104" s="202" t="s">
        <v>84</v>
      </c>
      <c r="AY104" s="19" t="s">
        <v>143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9" t="s">
        <v>82</v>
      </c>
      <c r="BK104" s="203">
        <f>ROUND(I104*H104,2)</f>
        <v>0</v>
      </c>
      <c r="BL104" s="19" t="s">
        <v>150</v>
      </c>
      <c r="BM104" s="202" t="s">
        <v>739</v>
      </c>
    </row>
    <row r="105" spans="1:65" s="13" customFormat="1" ht="11.25">
      <c r="B105" s="208"/>
      <c r="C105" s="209"/>
      <c r="D105" s="204" t="s">
        <v>181</v>
      </c>
      <c r="E105" s="210" t="s">
        <v>19</v>
      </c>
      <c r="F105" s="211" t="s">
        <v>740</v>
      </c>
      <c r="G105" s="209"/>
      <c r="H105" s="212">
        <v>0.40500000000000003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181</v>
      </c>
      <c r="AU105" s="218" t="s">
        <v>84</v>
      </c>
      <c r="AV105" s="13" t="s">
        <v>84</v>
      </c>
      <c r="AW105" s="13" t="s">
        <v>35</v>
      </c>
      <c r="AX105" s="13" t="s">
        <v>74</v>
      </c>
      <c r="AY105" s="218" t="s">
        <v>143</v>
      </c>
    </row>
    <row r="106" spans="1:65" s="13" customFormat="1" ht="11.25">
      <c r="B106" s="208"/>
      <c r="C106" s="209"/>
      <c r="D106" s="204" t="s">
        <v>181</v>
      </c>
      <c r="E106" s="210" t="s">
        <v>19</v>
      </c>
      <c r="F106" s="211" t="s">
        <v>741</v>
      </c>
      <c r="G106" s="209"/>
      <c r="H106" s="212">
        <v>2.0249999999999999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181</v>
      </c>
      <c r="AU106" s="218" t="s">
        <v>84</v>
      </c>
      <c r="AV106" s="13" t="s">
        <v>84</v>
      </c>
      <c r="AW106" s="13" t="s">
        <v>35</v>
      </c>
      <c r="AX106" s="13" t="s">
        <v>82</v>
      </c>
      <c r="AY106" s="218" t="s">
        <v>143</v>
      </c>
    </row>
    <row r="107" spans="1:65" s="12" customFormat="1" ht="22.9" customHeight="1">
      <c r="B107" s="174"/>
      <c r="C107" s="175"/>
      <c r="D107" s="176" t="s">
        <v>73</v>
      </c>
      <c r="E107" s="188" t="s">
        <v>351</v>
      </c>
      <c r="F107" s="188" t="s">
        <v>742</v>
      </c>
      <c r="G107" s="175"/>
      <c r="H107" s="175"/>
      <c r="I107" s="178"/>
      <c r="J107" s="189">
        <f>BK107</f>
        <v>0</v>
      </c>
      <c r="K107" s="175"/>
      <c r="L107" s="180"/>
      <c r="M107" s="181"/>
      <c r="N107" s="182"/>
      <c r="O107" s="182"/>
      <c r="P107" s="183">
        <f>SUM(P108:P119)</f>
        <v>0</v>
      </c>
      <c r="Q107" s="182"/>
      <c r="R107" s="183">
        <f>SUM(R108:R119)</f>
        <v>0</v>
      </c>
      <c r="S107" s="182"/>
      <c r="T107" s="184">
        <f>SUM(T108:T119)</f>
        <v>0</v>
      </c>
      <c r="AR107" s="185" t="s">
        <v>82</v>
      </c>
      <c r="AT107" s="186" t="s">
        <v>73</v>
      </c>
      <c r="AU107" s="186" t="s">
        <v>82</v>
      </c>
      <c r="AY107" s="185" t="s">
        <v>143</v>
      </c>
      <c r="BK107" s="187">
        <f>SUM(BK108:BK119)</f>
        <v>0</v>
      </c>
    </row>
    <row r="108" spans="1:65" s="2" customFormat="1" ht="21.75" customHeight="1">
      <c r="A108" s="36"/>
      <c r="B108" s="37"/>
      <c r="C108" s="190" t="s">
        <v>173</v>
      </c>
      <c r="D108" s="190" t="s">
        <v>146</v>
      </c>
      <c r="E108" s="191" t="s">
        <v>360</v>
      </c>
      <c r="F108" s="192" t="s">
        <v>361</v>
      </c>
      <c r="G108" s="193" t="s">
        <v>356</v>
      </c>
      <c r="H108" s="194">
        <v>23.338000000000001</v>
      </c>
      <c r="I108" s="195"/>
      <c r="J108" s="196">
        <f>ROUND(I108*H108,2)</f>
        <v>0</v>
      </c>
      <c r="K108" s="197"/>
      <c r="L108" s="41"/>
      <c r="M108" s="198" t="s">
        <v>19</v>
      </c>
      <c r="N108" s="199" t="s">
        <v>45</v>
      </c>
      <c r="O108" s="66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2" t="s">
        <v>150</v>
      </c>
      <c r="AT108" s="202" t="s">
        <v>146</v>
      </c>
      <c r="AU108" s="202" t="s">
        <v>84</v>
      </c>
      <c r="AY108" s="19" t="s">
        <v>143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9" t="s">
        <v>82</v>
      </c>
      <c r="BK108" s="203">
        <f>ROUND(I108*H108,2)</f>
        <v>0</v>
      </c>
      <c r="BL108" s="19" t="s">
        <v>150</v>
      </c>
      <c r="BM108" s="202" t="s">
        <v>743</v>
      </c>
    </row>
    <row r="109" spans="1:65" s="2" customFormat="1" ht="21.75" customHeight="1">
      <c r="A109" s="36"/>
      <c r="B109" s="37"/>
      <c r="C109" s="190" t="s">
        <v>177</v>
      </c>
      <c r="D109" s="190" t="s">
        <v>146</v>
      </c>
      <c r="E109" s="191" t="s">
        <v>364</v>
      </c>
      <c r="F109" s="192" t="s">
        <v>365</v>
      </c>
      <c r="G109" s="193" t="s">
        <v>356</v>
      </c>
      <c r="H109" s="194">
        <v>23.338000000000001</v>
      </c>
      <c r="I109" s="195"/>
      <c r="J109" s="196">
        <f>ROUND(I109*H109,2)</f>
        <v>0</v>
      </c>
      <c r="K109" s="197"/>
      <c r="L109" s="41"/>
      <c r="M109" s="198" t="s">
        <v>19</v>
      </c>
      <c r="N109" s="199" t="s">
        <v>45</v>
      </c>
      <c r="O109" s="66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2" t="s">
        <v>150</v>
      </c>
      <c r="AT109" s="202" t="s">
        <v>146</v>
      </c>
      <c r="AU109" s="202" t="s">
        <v>84</v>
      </c>
      <c r="AY109" s="19" t="s">
        <v>143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9" t="s">
        <v>82</v>
      </c>
      <c r="BK109" s="203">
        <f>ROUND(I109*H109,2)</f>
        <v>0</v>
      </c>
      <c r="BL109" s="19" t="s">
        <v>150</v>
      </c>
      <c r="BM109" s="202" t="s">
        <v>744</v>
      </c>
    </row>
    <row r="110" spans="1:65" s="2" customFormat="1" ht="21.75" customHeight="1">
      <c r="A110" s="36"/>
      <c r="B110" s="37"/>
      <c r="C110" s="190" t="s">
        <v>183</v>
      </c>
      <c r="D110" s="190" t="s">
        <v>146</v>
      </c>
      <c r="E110" s="191" t="s">
        <v>368</v>
      </c>
      <c r="F110" s="192" t="s">
        <v>369</v>
      </c>
      <c r="G110" s="193" t="s">
        <v>356</v>
      </c>
      <c r="H110" s="194">
        <v>23.338000000000001</v>
      </c>
      <c r="I110" s="195"/>
      <c r="J110" s="196">
        <f>ROUND(I110*H110,2)</f>
        <v>0</v>
      </c>
      <c r="K110" s="197"/>
      <c r="L110" s="41"/>
      <c r="M110" s="198" t="s">
        <v>19</v>
      </c>
      <c r="N110" s="199" t="s">
        <v>45</v>
      </c>
      <c r="O110" s="66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2" t="s">
        <v>150</v>
      </c>
      <c r="AT110" s="202" t="s">
        <v>146</v>
      </c>
      <c r="AU110" s="202" t="s">
        <v>84</v>
      </c>
      <c r="AY110" s="19" t="s">
        <v>143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19" t="s">
        <v>82</v>
      </c>
      <c r="BK110" s="203">
        <f>ROUND(I110*H110,2)</f>
        <v>0</v>
      </c>
      <c r="BL110" s="19" t="s">
        <v>150</v>
      </c>
      <c r="BM110" s="202" t="s">
        <v>745</v>
      </c>
    </row>
    <row r="111" spans="1:65" s="2" customFormat="1" ht="21.75" customHeight="1">
      <c r="A111" s="36"/>
      <c r="B111" s="37"/>
      <c r="C111" s="190" t="s">
        <v>190</v>
      </c>
      <c r="D111" s="190" t="s">
        <v>146</v>
      </c>
      <c r="E111" s="191" t="s">
        <v>746</v>
      </c>
      <c r="F111" s="192" t="s">
        <v>747</v>
      </c>
      <c r="G111" s="193" t="s">
        <v>356</v>
      </c>
      <c r="H111" s="194">
        <v>0.1</v>
      </c>
      <c r="I111" s="195"/>
      <c r="J111" s="196">
        <f>ROUND(I111*H111,2)</f>
        <v>0</v>
      </c>
      <c r="K111" s="197"/>
      <c r="L111" s="41"/>
      <c r="M111" s="198" t="s">
        <v>19</v>
      </c>
      <c r="N111" s="199" t="s">
        <v>45</v>
      </c>
      <c r="O111" s="66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2" t="s">
        <v>150</v>
      </c>
      <c r="AT111" s="202" t="s">
        <v>146</v>
      </c>
      <c r="AU111" s="202" t="s">
        <v>84</v>
      </c>
      <c r="AY111" s="19" t="s">
        <v>143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9" t="s">
        <v>82</v>
      </c>
      <c r="BK111" s="203">
        <f>ROUND(I111*H111,2)</f>
        <v>0</v>
      </c>
      <c r="BL111" s="19" t="s">
        <v>150</v>
      </c>
      <c r="BM111" s="202" t="s">
        <v>748</v>
      </c>
    </row>
    <row r="112" spans="1:65" s="2" customFormat="1" ht="58.5">
      <c r="A112" s="36"/>
      <c r="B112" s="37"/>
      <c r="C112" s="38"/>
      <c r="D112" s="204" t="s">
        <v>152</v>
      </c>
      <c r="E112" s="38"/>
      <c r="F112" s="205" t="s">
        <v>749</v>
      </c>
      <c r="G112" s="38"/>
      <c r="H112" s="38"/>
      <c r="I112" s="110"/>
      <c r="J112" s="38"/>
      <c r="K112" s="38"/>
      <c r="L112" s="41"/>
      <c r="M112" s="206"/>
      <c r="N112" s="20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152</v>
      </c>
      <c r="AU112" s="19" t="s">
        <v>84</v>
      </c>
    </row>
    <row r="113" spans="1:65" s="2" customFormat="1" ht="21.75" customHeight="1">
      <c r="A113" s="36"/>
      <c r="B113" s="37"/>
      <c r="C113" s="190" t="s">
        <v>194</v>
      </c>
      <c r="D113" s="190" t="s">
        <v>146</v>
      </c>
      <c r="E113" s="191" t="s">
        <v>750</v>
      </c>
      <c r="F113" s="192" t="s">
        <v>751</v>
      </c>
      <c r="G113" s="193" t="s">
        <v>356</v>
      </c>
      <c r="H113" s="194">
        <v>19.984999999999999</v>
      </c>
      <c r="I113" s="195"/>
      <c r="J113" s="196">
        <f>ROUND(I113*H113,2)</f>
        <v>0</v>
      </c>
      <c r="K113" s="197"/>
      <c r="L113" s="41"/>
      <c r="M113" s="198" t="s">
        <v>19</v>
      </c>
      <c r="N113" s="199" t="s">
        <v>45</v>
      </c>
      <c r="O113" s="66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2" t="s">
        <v>150</v>
      </c>
      <c r="AT113" s="202" t="s">
        <v>146</v>
      </c>
      <c r="AU113" s="202" t="s">
        <v>84</v>
      </c>
      <c r="AY113" s="19" t="s">
        <v>143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19" t="s">
        <v>82</v>
      </c>
      <c r="BK113" s="203">
        <f>ROUND(I113*H113,2)</f>
        <v>0</v>
      </c>
      <c r="BL113" s="19" t="s">
        <v>150</v>
      </c>
      <c r="BM113" s="202" t="s">
        <v>752</v>
      </c>
    </row>
    <row r="114" spans="1:65" s="2" customFormat="1" ht="21.75" customHeight="1">
      <c r="A114" s="36"/>
      <c r="B114" s="37"/>
      <c r="C114" s="190" t="s">
        <v>198</v>
      </c>
      <c r="D114" s="190" t="s">
        <v>146</v>
      </c>
      <c r="E114" s="191" t="s">
        <v>753</v>
      </c>
      <c r="F114" s="192" t="s">
        <v>754</v>
      </c>
      <c r="G114" s="193" t="s">
        <v>356</v>
      </c>
      <c r="H114" s="194">
        <v>2.9119999999999999</v>
      </c>
      <c r="I114" s="195"/>
      <c r="J114" s="196">
        <f>ROUND(I114*H114,2)</f>
        <v>0</v>
      </c>
      <c r="K114" s="197"/>
      <c r="L114" s="41"/>
      <c r="M114" s="198" t="s">
        <v>19</v>
      </c>
      <c r="N114" s="199" t="s">
        <v>45</v>
      </c>
      <c r="O114" s="66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2" t="s">
        <v>150</v>
      </c>
      <c r="AT114" s="202" t="s">
        <v>146</v>
      </c>
      <c r="AU114" s="202" t="s">
        <v>84</v>
      </c>
      <c r="AY114" s="19" t="s">
        <v>143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9" t="s">
        <v>82</v>
      </c>
      <c r="BK114" s="203">
        <f>ROUND(I114*H114,2)</f>
        <v>0</v>
      </c>
      <c r="BL114" s="19" t="s">
        <v>150</v>
      </c>
      <c r="BM114" s="202" t="s">
        <v>755</v>
      </c>
    </row>
    <row r="115" spans="1:65" s="2" customFormat="1" ht="21.75" customHeight="1">
      <c r="A115" s="36"/>
      <c r="B115" s="37"/>
      <c r="C115" s="190" t="s">
        <v>205</v>
      </c>
      <c r="D115" s="190" t="s">
        <v>146</v>
      </c>
      <c r="E115" s="191" t="s">
        <v>756</v>
      </c>
      <c r="F115" s="192" t="s">
        <v>757</v>
      </c>
      <c r="G115" s="193" t="s">
        <v>356</v>
      </c>
      <c r="H115" s="194">
        <v>0.441</v>
      </c>
      <c r="I115" s="195"/>
      <c r="J115" s="196">
        <f>ROUND(I115*H115,2)</f>
        <v>0</v>
      </c>
      <c r="K115" s="197"/>
      <c r="L115" s="41"/>
      <c r="M115" s="198" t="s">
        <v>19</v>
      </c>
      <c r="N115" s="199" t="s">
        <v>45</v>
      </c>
      <c r="O115" s="66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2" t="s">
        <v>150</v>
      </c>
      <c r="AT115" s="202" t="s">
        <v>146</v>
      </c>
      <c r="AU115" s="202" t="s">
        <v>84</v>
      </c>
      <c r="AY115" s="19" t="s">
        <v>143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9" t="s">
        <v>82</v>
      </c>
      <c r="BK115" s="203">
        <f>ROUND(I115*H115,2)</f>
        <v>0</v>
      </c>
      <c r="BL115" s="19" t="s">
        <v>150</v>
      </c>
      <c r="BM115" s="202" t="s">
        <v>758</v>
      </c>
    </row>
    <row r="116" spans="1:65" s="13" customFormat="1" ht="11.25">
      <c r="B116" s="208"/>
      <c r="C116" s="209"/>
      <c r="D116" s="204" t="s">
        <v>181</v>
      </c>
      <c r="E116" s="210" t="s">
        <v>19</v>
      </c>
      <c r="F116" s="211" t="s">
        <v>759</v>
      </c>
      <c r="G116" s="209"/>
      <c r="H116" s="212">
        <v>23.338000000000001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181</v>
      </c>
      <c r="AU116" s="218" t="s">
        <v>84</v>
      </c>
      <c r="AV116" s="13" t="s">
        <v>84</v>
      </c>
      <c r="AW116" s="13" t="s">
        <v>35</v>
      </c>
      <c r="AX116" s="13" t="s">
        <v>74</v>
      </c>
      <c r="AY116" s="218" t="s">
        <v>143</v>
      </c>
    </row>
    <row r="117" spans="1:65" s="13" customFormat="1" ht="11.25">
      <c r="B117" s="208"/>
      <c r="C117" s="209"/>
      <c r="D117" s="204" t="s">
        <v>181</v>
      </c>
      <c r="E117" s="210" t="s">
        <v>19</v>
      </c>
      <c r="F117" s="211" t="s">
        <v>760</v>
      </c>
      <c r="G117" s="209"/>
      <c r="H117" s="212">
        <v>-19.984999999999999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181</v>
      </c>
      <c r="AU117" s="218" t="s">
        <v>84</v>
      </c>
      <c r="AV117" s="13" t="s">
        <v>84</v>
      </c>
      <c r="AW117" s="13" t="s">
        <v>35</v>
      </c>
      <c r="AX117" s="13" t="s">
        <v>74</v>
      </c>
      <c r="AY117" s="218" t="s">
        <v>143</v>
      </c>
    </row>
    <row r="118" spans="1:65" s="13" customFormat="1" ht="11.25">
      <c r="B118" s="208"/>
      <c r="C118" s="209"/>
      <c r="D118" s="204" t="s">
        <v>181</v>
      </c>
      <c r="E118" s="210" t="s">
        <v>19</v>
      </c>
      <c r="F118" s="211" t="s">
        <v>761</v>
      </c>
      <c r="G118" s="209"/>
      <c r="H118" s="212">
        <v>-2.9119999999999999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181</v>
      </c>
      <c r="AU118" s="218" t="s">
        <v>84</v>
      </c>
      <c r="AV118" s="13" t="s">
        <v>84</v>
      </c>
      <c r="AW118" s="13" t="s">
        <v>35</v>
      </c>
      <c r="AX118" s="13" t="s">
        <v>74</v>
      </c>
      <c r="AY118" s="218" t="s">
        <v>143</v>
      </c>
    </row>
    <row r="119" spans="1:65" s="14" customFormat="1" ht="11.25">
      <c r="B119" s="219"/>
      <c r="C119" s="220"/>
      <c r="D119" s="204" t="s">
        <v>181</v>
      </c>
      <c r="E119" s="221" t="s">
        <v>19</v>
      </c>
      <c r="F119" s="222" t="s">
        <v>189</v>
      </c>
      <c r="G119" s="220"/>
      <c r="H119" s="223">
        <v>0.44100000000000161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AT119" s="229" t="s">
        <v>181</v>
      </c>
      <c r="AU119" s="229" t="s">
        <v>84</v>
      </c>
      <c r="AV119" s="14" t="s">
        <v>150</v>
      </c>
      <c r="AW119" s="14" t="s">
        <v>35</v>
      </c>
      <c r="AX119" s="14" t="s">
        <v>82</v>
      </c>
      <c r="AY119" s="229" t="s">
        <v>143</v>
      </c>
    </row>
    <row r="120" spans="1:65" s="12" customFormat="1" ht="22.9" customHeight="1">
      <c r="B120" s="174"/>
      <c r="C120" s="175"/>
      <c r="D120" s="176" t="s">
        <v>73</v>
      </c>
      <c r="E120" s="188" t="s">
        <v>376</v>
      </c>
      <c r="F120" s="188" t="s">
        <v>377</v>
      </c>
      <c r="G120" s="175"/>
      <c r="H120" s="175"/>
      <c r="I120" s="178"/>
      <c r="J120" s="189">
        <f>BK120</f>
        <v>0</v>
      </c>
      <c r="K120" s="175"/>
      <c r="L120" s="180"/>
      <c r="M120" s="181"/>
      <c r="N120" s="182"/>
      <c r="O120" s="182"/>
      <c r="P120" s="183">
        <f>P121</f>
        <v>0</v>
      </c>
      <c r="Q120" s="182"/>
      <c r="R120" s="183">
        <f>R121</f>
        <v>0</v>
      </c>
      <c r="S120" s="182"/>
      <c r="T120" s="184">
        <f>T121</f>
        <v>0</v>
      </c>
      <c r="AR120" s="185" t="s">
        <v>82</v>
      </c>
      <c r="AT120" s="186" t="s">
        <v>73</v>
      </c>
      <c r="AU120" s="186" t="s">
        <v>82</v>
      </c>
      <c r="AY120" s="185" t="s">
        <v>143</v>
      </c>
      <c r="BK120" s="187">
        <f>BK121</f>
        <v>0</v>
      </c>
    </row>
    <row r="121" spans="1:65" s="2" customFormat="1" ht="16.5" customHeight="1">
      <c r="A121" s="36"/>
      <c r="B121" s="37"/>
      <c r="C121" s="190" t="s">
        <v>220</v>
      </c>
      <c r="D121" s="190" t="s">
        <v>146</v>
      </c>
      <c r="E121" s="191" t="s">
        <v>379</v>
      </c>
      <c r="F121" s="192" t="s">
        <v>380</v>
      </c>
      <c r="G121" s="193" t="s">
        <v>356</v>
      </c>
      <c r="H121" s="194">
        <v>12.865</v>
      </c>
      <c r="I121" s="195"/>
      <c r="J121" s="196">
        <f>ROUND(I121*H121,2)</f>
        <v>0</v>
      </c>
      <c r="K121" s="197"/>
      <c r="L121" s="41"/>
      <c r="M121" s="198" t="s">
        <v>19</v>
      </c>
      <c r="N121" s="199" t="s">
        <v>45</v>
      </c>
      <c r="O121" s="66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2" t="s">
        <v>150</v>
      </c>
      <c r="AT121" s="202" t="s">
        <v>146</v>
      </c>
      <c r="AU121" s="202" t="s">
        <v>84</v>
      </c>
      <c r="AY121" s="19" t="s">
        <v>143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9" t="s">
        <v>82</v>
      </c>
      <c r="BK121" s="203">
        <f>ROUND(I121*H121,2)</f>
        <v>0</v>
      </c>
      <c r="BL121" s="19" t="s">
        <v>150</v>
      </c>
      <c r="BM121" s="202" t="s">
        <v>762</v>
      </c>
    </row>
    <row r="122" spans="1:65" s="12" customFormat="1" ht="25.9" customHeight="1">
      <c r="B122" s="174"/>
      <c r="C122" s="175"/>
      <c r="D122" s="176" t="s">
        <v>73</v>
      </c>
      <c r="E122" s="177" t="s">
        <v>382</v>
      </c>
      <c r="F122" s="177" t="s">
        <v>383</v>
      </c>
      <c r="G122" s="175"/>
      <c r="H122" s="175"/>
      <c r="I122" s="178"/>
      <c r="J122" s="179">
        <f>BK122</f>
        <v>0</v>
      </c>
      <c r="K122" s="175"/>
      <c r="L122" s="180"/>
      <c r="M122" s="181"/>
      <c r="N122" s="182"/>
      <c r="O122" s="182"/>
      <c r="P122" s="183">
        <f>P123+P126+P173+P214+P229+P235</f>
        <v>0</v>
      </c>
      <c r="Q122" s="182"/>
      <c r="R122" s="183">
        <f>R123+R126+R173+R214+R229+R235</f>
        <v>0</v>
      </c>
      <c r="S122" s="182"/>
      <c r="T122" s="184">
        <f>T123+T126+T173+T214+T229+T235</f>
        <v>22.981626400000003</v>
      </c>
      <c r="AR122" s="185" t="s">
        <v>84</v>
      </c>
      <c r="AT122" s="186" t="s">
        <v>73</v>
      </c>
      <c r="AU122" s="186" t="s">
        <v>74</v>
      </c>
      <c r="AY122" s="185" t="s">
        <v>143</v>
      </c>
      <c r="BK122" s="187">
        <f>BK123+BK126+BK173+BK214+BK229+BK235</f>
        <v>0</v>
      </c>
    </row>
    <row r="123" spans="1:65" s="12" customFormat="1" ht="22.9" customHeight="1">
      <c r="B123" s="174"/>
      <c r="C123" s="175"/>
      <c r="D123" s="176" t="s">
        <v>73</v>
      </c>
      <c r="E123" s="188" t="s">
        <v>389</v>
      </c>
      <c r="F123" s="188" t="s">
        <v>763</v>
      </c>
      <c r="G123" s="175"/>
      <c r="H123" s="175"/>
      <c r="I123" s="178"/>
      <c r="J123" s="189">
        <f>BK123</f>
        <v>0</v>
      </c>
      <c r="K123" s="175"/>
      <c r="L123" s="180"/>
      <c r="M123" s="181"/>
      <c r="N123" s="182"/>
      <c r="O123" s="182"/>
      <c r="P123" s="183">
        <f>SUM(P124:P125)</f>
        <v>0</v>
      </c>
      <c r="Q123" s="182"/>
      <c r="R123" s="183">
        <f>SUM(R124:R125)</f>
        <v>0</v>
      </c>
      <c r="S123" s="182"/>
      <c r="T123" s="184">
        <f>SUM(T124:T125)</f>
        <v>0</v>
      </c>
      <c r="AR123" s="185" t="s">
        <v>84</v>
      </c>
      <c r="AT123" s="186" t="s">
        <v>73</v>
      </c>
      <c r="AU123" s="186" t="s">
        <v>82</v>
      </c>
      <c r="AY123" s="185" t="s">
        <v>143</v>
      </c>
      <c r="BK123" s="187">
        <f>SUM(BK124:BK125)</f>
        <v>0</v>
      </c>
    </row>
    <row r="124" spans="1:65" s="2" customFormat="1" ht="21.75" customHeight="1">
      <c r="A124" s="36"/>
      <c r="B124" s="37"/>
      <c r="C124" s="190" t="s">
        <v>8</v>
      </c>
      <c r="D124" s="190" t="s">
        <v>146</v>
      </c>
      <c r="E124" s="191" t="s">
        <v>764</v>
      </c>
      <c r="F124" s="192" t="s">
        <v>765</v>
      </c>
      <c r="G124" s="193" t="s">
        <v>149</v>
      </c>
      <c r="H124" s="194">
        <v>1</v>
      </c>
      <c r="I124" s="195"/>
      <c r="J124" s="196">
        <f>ROUND(I124*H124,2)</f>
        <v>0</v>
      </c>
      <c r="K124" s="197"/>
      <c r="L124" s="41"/>
      <c r="M124" s="198" t="s">
        <v>19</v>
      </c>
      <c r="N124" s="199" t="s">
        <v>45</v>
      </c>
      <c r="O124" s="66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2" t="s">
        <v>228</v>
      </c>
      <c r="AT124" s="202" t="s">
        <v>146</v>
      </c>
      <c r="AU124" s="202" t="s">
        <v>84</v>
      </c>
      <c r="AY124" s="19" t="s">
        <v>143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9" t="s">
        <v>82</v>
      </c>
      <c r="BK124" s="203">
        <f>ROUND(I124*H124,2)</f>
        <v>0</v>
      </c>
      <c r="BL124" s="19" t="s">
        <v>228</v>
      </c>
      <c r="BM124" s="202" t="s">
        <v>766</v>
      </c>
    </row>
    <row r="125" spans="1:65" s="2" customFormat="1" ht="16.5" customHeight="1">
      <c r="A125" s="36"/>
      <c r="B125" s="37"/>
      <c r="C125" s="251" t="s">
        <v>228</v>
      </c>
      <c r="D125" s="251" t="s">
        <v>250</v>
      </c>
      <c r="E125" s="252" t="s">
        <v>767</v>
      </c>
      <c r="F125" s="253" t="s">
        <v>768</v>
      </c>
      <c r="G125" s="254" t="s">
        <v>149</v>
      </c>
      <c r="H125" s="255">
        <v>1</v>
      </c>
      <c r="I125" s="256"/>
      <c r="J125" s="257">
        <f>ROUND(I125*H125,2)</f>
        <v>0</v>
      </c>
      <c r="K125" s="258"/>
      <c r="L125" s="259"/>
      <c r="M125" s="260" t="s">
        <v>19</v>
      </c>
      <c r="N125" s="261" t="s">
        <v>45</v>
      </c>
      <c r="O125" s="66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2" t="s">
        <v>299</v>
      </c>
      <c r="AT125" s="202" t="s">
        <v>250</v>
      </c>
      <c r="AU125" s="202" t="s">
        <v>84</v>
      </c>
      <c r="AY125" s="19" t="s">
        <v>143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9" t="s">
        <v>82</v>
      </c>
      <c r="BK125" s="203">
        <f>ROUND(I125*H125,2)</f>
        <v>0</v>
      </c>
      <c r="BL125" s="19" t="s">
        <v>228</v>
      </c>
      <c r="BM125" s="202" t="s">
        <v>769</v>
      </c>
    </row>
    <row r="126" spans="1:65" s="12" customFormat="1" ht="22.9" customHeight="1">
      <c r="B126" s="174"/>
      <c r="C126" s="175"/>
      <c r="D126" s="176" t="s">
        <v>73</v>
      </c>
      <c r="E126" s="188" t="s">
        <v>770</v>
      </c>
      <c r="F126" s="188" t="s">
        <v>771</v>
      </c>
      <c r="G126" s="175"/>
      <c r="H126" s="175"/>
      <c r="I126" s="178"/>
      <c r="J126" s="189">
        <f>BK126</f>
        <v>0</v>
      </c>
      <c r="K126" s="175"/>
      <c r="L126" s="180"/>
      <c r="M126" s="181"/>
      <c r="N126" s="182"/>
      <c r="O126" s="182"/>
      <c r="P126" s="183">
        <f>SUM(P127:P172)</f>
        <v>0</v>
      </c>
      <c r="Q126" s="182"/>
      <c r="R126" s="183">
        <f>SUM(R127:R172)</f>
        <v>0</v>
      </c>
      <c r="S126" s="182"/>
      <c r="T126" s="184">
        <f>SUM(T127:T172)</f>
        <v>2.9115200000000003</v>
      </c>
      <c r="AR126" s="185" t="s">
        <v>84</v>
      </c>
      <c r="AT126" s="186" t="s">
        <v>73</v>
      </c>
      <c r="AU126" s="186" t="s">
        <v>82</v>
      </c>
      <c r="AY126" s="185" t="s">
        <v>143</v>
      </c>
      <c r="BK126" s="187">
        <f>SUM(BK127:BK172)</f>
        <v>0</v>
      </c>
    </row>
    <row r="127" spans="1:65" s="2" customFormat="1" ht="16.5" customHeight="1">
      <c r="A127" s="36"/>
      <c r="B127" s="37"/>
      <c r="C127" s="190" t="s">
        <v>234</v>
      </c>
      <c r="D127" s="190" t="s">
        <v>146</v>
      </c>
      <c r="E127" s="191" t="s">
        <v>772</v>
      </c>
      <c r="F127" s="192" t="s">
        <v>773</v>
      </c>
      <c r="G127" s="193" t="s">
        <v>186</v>
      </c>
      <c r="H127" s="194">
        <v>272.8</v>
      </c>
      <c r="I127" s="195"/>
      <c r="J127" s="196">
        <f>ROUND(I127*H127,2)</f>
        <v>0</v>
      </c>
      <c r="K127" s="197"/>
      <c r="L127" s="41"/>
      <c r="M127" s="198" t="s">
        <v>19</v>
      </c>
      <c r="N127" s="199" t="s">
        <v>45</v>
      </c>
      <c r="O127" s="66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2" t="s">
        <v>228</v>
      </c>
      <c r="AT127" s="202" t="s">
        <v>146</v>
      </c>
      <c r="AU127" s="202" t="s">
        <v>84</v>
      </c>
      <c r="AY127" s="19" t="s">
        <v>143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9" t="s">
        <v>82</v>
      </c>
      <c r="BK127" s="203">
        <f>ROUND(I127*H127,2)</f>
        <v>0</v>
      </c>
      <c r="BL127" s="19" t="s">
        <v>228</v>
      </c>
      <c r="BM127" s="202" t="s">
        <v>774</v>
      </c>
    </row>
    <row r="128" spans="1:65" s="13" customFormat="1" ht="11.25">
      <c r="B128" s="208"/>
      <c r="C128" s="209"/>
      <c r="D128" s="204" t="s">
        <v>181</v>
      </c>
      <c r="E128" s="210" t="s">
        <v>19</v>
      </c>
      <c r="F128" s="211" t="s">
        <v>775</v>
      </c>
      <c r="G128" s="209"/>
      <c r="H128" s="212">
        <v>144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181</v>
      </c>
      <c r="AU128" s="218" t="s">
        <v>84</v>
      </c>
      <c r="AV128" s="13" t="s">
        <v>84</v>
      </c>
      <c r="AW128" s="13" t="s">
        <v>35</v>
      </c>
      <c r="AX128" s="13" t="s">
        <v>74</v>
      </c>
      <c r="AY128" s="218" t="s">
        <v>143</v>
      </c>
    </row>
    <row r="129" spans="1:65" s="13" customFormat="1" ht="11.25">
      <c r="B129" s="208"/>
      <c r="C129" s="209"/>
      <c r="D129" s="204" t="s">
        <v>181</v>
      </c>
      <c r="E129" s="210" t="s">
        <v>19</v>
      </c>
      <c r="F129" s="211" t="s">
        <v>776</v>
      </c>
      <c r="G129" s="209"/>
      <c r="H129" s="212">
        <v>128.80000000000001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181</v>
      </c>
      <c r="AU129" s="218" t="s">
        <v>84</v>
      </c>
      <c r="AV129" s="13" t="s">
        <v>84</v>
      </c>
      <c r="AW129" s="13" t="s">
        <v>35</v>
      </c>
      <c r="AX129" s="13" t="s">
        <v>74</v>
      </c>
      <c r="AY129" s="218" t="s">
        <v>143</v>
      </c>
    </row>
    <row r="130" spans="1:65" s="14" customFormat="1" ht="11.25">
      <c r="B130" s="219"/>
      <c r="C130" s="220"/>
      <c r="D130" s="204" t="s">
        <v>181</v>
      </c>
      <c r="E130" s="221" t="s">
        <v>19</v>
      </c>
      <c r="F130" s="222" t="s">
        <v>189</v>
      </c>
      <c r="G130" s="220"/>
      <c r="H130" s="223">
        <v>272.8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181</v>
      </c>
      <c r="AU130" s="229" t="s">
        <v>84</v>
      </c>
      <c r="AV130" s="14" t="s">
        <v>150</v>
      </c>
      <c r="AW130" s="14" t="s">
        <v>35</v>
      </c>
      <c r="AX130" s="14" t="s">
        <v>82</v>
      </c>
      <c r="AY130" s="229" t="s">
        <v>143</v>
      </c>
    </row>
    <row r="131" spans="1:65" s="2" customFormat="1" ht="21.75" customHeight="1">
      <c r="A131" s="36"/>
      <c r="B131" s="37"/>
      <c r="C131" s="190" t="s">
        <v>238</v>
      </c>
      <c r="D131" s="190" t="s">
        <v>146</v>
      </c>
      <c r="E131" s="191" t="s">
        <v>777</v>
      </c>
      <c r="F131" s="192" t="s">
        <v>778</v>
      </c>
      <c r="G131" s="193" t="s">
        <v>343</v>
      </c>
      <c r="H131" s="194">
        <v>16.68</v>
      </c>
      <c r="I131" s="195"/>
      <c r="J131" s="196">
        <f>ROUND(I131*H131,2)</f>
        <v>0</v>
      </c>
      <c r="K131" s="197"/>
      <c r="L131" s="41"/>
      <c r="M131" s="198" t="s">
        <v>19</v>
      </c>
      <c r="N131" s="199" t="s">
        <v>45</v>
      </c>
      <c r="O131" s="66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2" t="s">
        <v>228</v>
      </c>
      <c r="AT131" s="202" t="s">
        <v>146</v>
      </c>
      <c r="AU131" s="202" t="s">
        <v>84</v>
      </c>
      <c r="AY131" s="19" t="s">
        <v>143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9" t="s">
        <v>82</v>
      </c>
      <c r="BK131" s="203">
        <f>ROUND(I131*H131,2)</f>
        <v>0</v>
      </c>
      <c r="BL131" s="19" t="s">
        <v>228</v>
      </c>
      <c r="BM131" s="202" t="s">
        <v>779</v>
      </c>
    </row>
    <row r="132" spans="1:65" s="13" customFormat="1" ht="11.25">
      <c r="B132" s="208"/>
      <c r="C132" s="209"/>
      <c r="D132" s="204" t="s">
        <v>181</v>
      </c>
      <c r="E132" s="210" t="s">
        <v>19</v>
      </c>
      <c r="F132" s="211" t="s">
        <v>780</v>
      </c>
      <c r="G132" s="209"/>
      <c r="H132" s="212">
        <v>5.0419999999999998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181</v>
      </c>
      <c r="AU132" s="218" t="s">
        <v>84</v>
      </c>
      <c r="AV132" s="13" t="s">
        <v>84</v>
      </c>
      <c r="AW132" s="13" t="s">
        <v>35</v>
      </c>
      <c r="AX132" s="13" t="s">
        <v>74</v>
      </c>
      <c r="AY132" s="218" t="s">
        <v>143</v>
      </c>
    </row>
    <row r="133" spans="1:65" s="13" customFormat="1" ht="11.25">
      <c r="B133" s="208"/>
      <c r="C133" s="209"/>
      <c r="D133" s="204" t="s">
        <v>181</v>
      </c>
      <c r="E133" s="210" t="s">
        <v>19</v>
      </c>
      <c r="F133" s="211" t="s">
        <v>781</v>
      </c>
      <c r="G133" s="209"/>
      <c r="H133" s="212">
        <v>1.85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181</v>
      </c>
      <c r="AU133" s="218" t="s">
        <v>84</v>
      </c>
      <c r="AV133" s="13" t="s">
        <v>84</v>
      </c>
      <c r="AW133" s="13" t="s">
        <v>35</v>
      </c>
      <c r="AX133" s="13" t="s">
        <v>74</v>
      </c>
      <c r="AY133" s="218" t="s">
        <v>143</v>
      </c>
    </row>
    <row r="134" spans="1:65" s="13" customFormat="1" ht="11.25">
      <c r="B134" s="208"/>
      <c r="C134" s="209"/>
      <c r="D134" s="204" t="s">
        <v>181</v>
      </c>
      <c r="E134" s="210" t="s">
        <v>19</v>
      </c>
      <c r="F134" s="211" t="s">
        <v>782</v>
      </c>
      <c r="G134" s="209"/>
      <c r="H134" s="212">
        <v>2.1280000000000001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181</v>
      </c>
      <c r="AU134" s="218" t="s">
        <v>84</v>
      </c>
      <c r="AV134" s="13" t="s">
        <v>84</v>
      </c>
      <c r="AW134" s="13" t="s">
        <v>35</v>
      </c>
      <c r="AX134" s="13" t="s">
        <v>74</v>
      </c>
      <c r="AY134" s="218" t="s">
        <v>143</v>
      </c>
    </row>
    <row r="135" spans="1:65" s="13" customFormat="1" ht="11.25">
      <c r="B135" s="208"/>
      <c r="C135" s="209"/>
      <c r="D135" s="204" t="s">
        <v>181</v>
      </c>
      <c r="E135" s="210" t="s">
        <v>19</v>
      </c>
      <c r="F135" s="211" t="s">
        <v>783</v>
      </c>
      <c r="G135" s="209"/>
      <c r="H135" s="212">
        <v>4.5839999999999996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181</v>
      </c>
      <c r="AU135" s="218" t="s">
        <v>84</v>
      </c>
      <c r="AV135" s="13" t="s">
        <v>84</v>
      </c>
      <c r="AW135" s="13" t="s">
        <v>35</v>
      </c>
      <c r="AX135" s="13" t="s">
        <v>74</v>
      </c>
      <c r="AY135" s="218" t="s">
        <v>143</v>
      </c>
    </row>
    <row r="136" spans="1:65" s="13" customFormat="1" ht="11.25">
      <c r="B136" s="208"/>
      <c r="C136" s="209"/>
      <c r="D136" s="204" t="s">
        <v>181</v>
      </c>
      <c r="E136" s="210" t="s">
        <v>19</v>
      </c>
      <c r="F136" s="211" t="s">
        <v>784</v>
      </c>
      <c r="G136" s="209"/>
      <c r="H136" s="212">
        <v>2.355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181</v>
      </c>
      <c r="AU136" s="218" t="s">
        <v>84</v>
      </c>
      <c r="AV136" s="13" t="s">
        <v>84</v>
      </c>
      <c r="AW136" s="13" t="s">
        <v>35</v>
      </c>
      <c r="AX136" s="13" t="s">
        <v>74</v>
      </c>
      <c r="AY136" s="218" t="s">
        <v>143</v>
      </c>
    </row>
    <row r="137" spans="1:65" s="13" customFormat="1" ht="11.25">
      <c r="B137" s="208"/>
      <c r="C137" s="209"/>
      <c r="D137" s="204" t="s">
        <v>181</v>
      </c>
      <c r="E137" s="210" t="s">
        <v>19</v>
      </c>
      <c r="F137" s="211" t="s">
        <v>785</v>
      </c>
      <c r="G137" s="209"/>
      <c r="H137" s="212">
        <v>0.72099999999999997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181</v>
      </c>
      <c r="AU137" s="218" t="s">
        <v>84</v>
      </c>
      <c r="AV137" s="13" t="s">
        <v>84</v>
      </c>
      <c r="AW137" s="13" t="s">
        <v>35</v>
      </c>
      <c r="AX137" s="13" t="s">
        <v>74</v>
      </c>
      <c r="AY137" s="218" t="s">
        <v>143</v>
      </c>
    </row>
    <row r="138" spans="1:65" s="14" customFormat="1" ht="11.25">
      <c r="B138" s="219"/>
      <c r="C138" s="220"/>
      <c r="D138" s="204" t="s">
        <v>181</v>
      </c>
      <c r="E138" s="221" t="s">
        <v>19</v>
      </c>
      <c r="F138" s="222" t="s">
        <v>189</v>
      </c>
      <c r="G138" s="220"/>
      <c r="H138" s="223">
        <v>16.68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181</v>
      </c>
      <c r="AU138" s="229" t="s">
        <v>84</v>
      </c>
      <c r="AV138" s="14" t="s">
        <v>150</v>
      </c>
      <c r="AW138" s="14" t="s">
        <v>35</v>
      </c>
      <c r="AX138" s="14" t="s">
        <v>82</v>
      </c>
      <c r="AY138" s="229" t="s">
        <v>143</v>
      </c>
    </row>
    <row r="139" spans="1:65" s="2" customFormat="1" ht="21.75" customHeight="1">
      <c r="A139" s="36"/>
      <c r="B139" s="37"/>
      <c r="C139" s="190" t="s">
        <v>242</v>
      </c>
      <c r="D139" s="190" t="s">
        <v>146</v>
      </c>
      <c r="E139" s="191" t="s">
        <v>786</v>
      </c>
      <c r="F139" s="192" t="s">
        <v>787</v>
      </c>
      <c r="G139" s="193" t="s">
        <v>186</v>
      </c>
      <c r="H139" s="194">
        <v>81.84</v>
      </c>
      <c r="I139" s="195"/>
      <c r="J139" s="196">
        <f>ROUND(I139*H139,2)</f>
        <v>0</v>
      </c>
      <c r="K139" s="197"/>
      <c r="L139" s="41"/>
      <c r="M139" s="198" t="s">
        <v>19</v>
      </c>
      <c r="N139" s="199" t="s">
        <v>45</v>
      </c>
      <c r="O139" s="66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2" t="s">
        <v>228</v>
      </c>
      <c r="AT139" s="202" t="s">
        <v>146</v>
      </c>
      <c r="AU139" s="202" t="s">
        <v>84</v>
      </c>
      <c r="AY139" s="19" t="s">
        <v>143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9" t="s">
        <v>82</v>
      </c>
      <c r="BK139" s="203">
        <f>ROUND(I139*H139,2)</f>
        <v>0</v>
      </c>
      <c r="BL139" s="19" t="s">
        <v>228</v>
      </c>
      <c r="BM139" s="202" t="s">
        <v>788</v>
      </c>
    </row>
    <row r="140" spans="1:65" s="13" customFormat="1" ht="11.25">
      <c r="B140" s="208"/>
      <c r="C140" s="209"/>
      <c r="D140" s="204" t="s">
        <v>181</v>
      </c>
      <c r="E140" s="209"/>
      <c r="F140" s="211" t="s">
        <v>789</v>
      </c>
      <c r="G140" s="209"/>
      <c r="H140" s="212">
        <v>81.84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181</v>
      </c>
      <c r="AU140" s="218" t="s">
        <v>84</v>
      </c>
      <c r="AV140" s="13" t="s">
        <v>84</v>
      </c>
      <c r="AW140" s="13" t="s">
        <v>4</v>
      </c>
      <c r="AX140" s="13" t="s">
        <v>82</v>
      </c>
      <c r="AY140" s="218" t="s">
        <v>143</v>
      </c>
    </row>
    <row r="141" spans="1:65" s="2" customFormat="1" ht="21.75" customHeight="1">
      <c r="A141" s="36"/>
      <c r="B141" s="37"/>
      <c r="C141" s="190" t="s">
        <v>246</v>
      </c>
      <c r="D141" s="190" t="s">
        <v>146</v>
      </c>
      <c r="E141" s="191" t="s">
        <v>790</v>
      </c>
      <c r="F141" s="192" t="s">
        <v>791</v>
      </c>
      <c r="G141" s="193" t="s">
        <v>158</v>
      </c>
      <c r="H141" s="194">
        <v>183.36</v>
      </c>
      <c r="I141" s="195"/>
      <c r="J141" s="196">
        <f>ROUND(I141*H141,2)</f>
        <v>0</v>
      </c>
      <c r="K141" s="197"/>
      <c r="L141" s="41"/>
      <c r="M141" s="198" t="s">
        <v>19</v>
      </c>
      <c r="N141" s="199" t="s">
        <v>45</v>
      </c>
      <c r="O141" s="66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2" t="s">
        <v>228</v>
      </c>
      <c r="AT141" s="202" t="s">
        <v>146</v>
      </c>
      <c r="AU141" s="202" t="s">
        <v>84</v>
      </c>
      <c r="AY141" s="19" t="s">
        <v>143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9" t="s">
        <v>82</v>
      </c>
      <c r="BK141" s="203">
        <f>ROUND(I141*H141,2)</f>
        <v>0</v>
      </c>
      <c r="BL141" s="19" t="s">
        <v>228</v>
      </c>
      <c r="BM141" s="202" t="s">
        <v>792</v>
      </c>
    </row>
    <row r="142" spans="1:65" s="13" customFormat="1" ht="11.25">
      <c r="B142" s="208"/>
      <c r="C142" s="209"/>
      <c r="D142" s="204" t="s">
        <v>181</v>
      </c>
      <c r="E142" s="210" t="s">
        <v>19</v>
      </c>
      <c r="F142" s="211" t="s">
        <v>793</v>
      </c>
      <c r="G142" s="209"/>
      <c r="H142" s="212">
        <v>257.36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181</v>
      </c>
      <c r="AU142" s="218" t="s">
        <v>84</v>
      </c>
      <c r="AV142" s="13" t="s">
        <v>84</v>
      </c>
      <c r="AW142" s="13" t="s">
        <v>35</v>
      </c>
      <c r="AX142" s="13" t="s">
        <v>74</v>
      </c>
      <c r="AY142" s="218" t="s">
        <v>143</v>
      </c>
    </row>
    <row r="143" spans="1:65" s="13" customFormat="1" ht="11.25">
      <c r="B143" s="208"/>
      <c r="C143" s="209"/>
      <c r="D143" s="204" t="s">
        <v>181</v>
      </c>
      <c r="E143" s="210" t="s">
        <v>19</v>
      </c>
      <c r="F143" s="211" t="s">
        <v>794</v>
      </c>
      <c r="G143" s="209"/>
      <c r="H143" s="212">
        <v>-74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181</v>
      </c>
      <c r="AU143" s="218" t="s">
        <v>84</v>
      </c>
      <c r="AV143" s="13" t="s">
        <v>84</v>
      </c>
      <c r="AW143" s="13" t="s">
        <v>35</v>
      </c>
      <c r="AX143" s="13" t="s">
        <v>74</v>
      </c>
      <c r="AY143" s="218" t="s">
        <v>143</v>
      </c>
    </row>
    <row r="144" spans="1:65" s="14" customFormat="1" ht="11.25">
      <c r="B144" s="219"/>
      <c r="C144" s="220"/>
      <c r="D144" s="204" t="s">
        <v>181</v>
      </c>
      <c r="E144" s="221" t="s">
        <v>19</v>
      </c>
      <c r="F144" s="222" t="s">
        <v>189</v>
      </c>
      <c r="G144" s="220"/>
      <c r="H144" s="223">
        <v>183.36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181</v>
      </c>
      <c r="AU144" s="229" t="s">
        <v>84</v>
      </c>
      <c r="AV144" s="14" t="s">
        <v>150</v>
      </c>
      <c r="AW144" s="14" t="s">
        <v>35</v>
      </c>
      <c r="AX144" s="14" t="s">
        <v>82</v>
      </c>
      <c r="AY144" s="229" t="s">
        <v>143</v>
      </c>
    </row>
    <row r="145" spans="1:65" s="2" customFormat="1" ht="16.5" customHeight="1">
      <c r="A145" s="36"/>
      <c r="B145" s="37"/>
      <c r="C145" s="251" t="s">
        <v>7</v>
      </c>
      <c r="D145" s="251" t="s">
        <v>250</v>
      </c>
      <c r="E145" s="252" t="s">
        <v>795</v>
      </c>
      <c r="F145" s="253" t="s">
        <v>796</v>
      </c>
      <c r="G145" s="254" t="s">
        <v>343</v>
      </c>
      <c r="H145" s="255">
        <v>5.0419999999999998</v>
      </c>
      <c r="I145" s="256"/>
      <c r="J145" s="257">
        <f>ROUND(I145*H145,2)</f>
        <v>0</v>
      </c>
      <c r="K145" s="258"/>
      <c r="L145" s="259"/>
      <c r="M145" s="260" t="s">
        <v>19</v>
      </c>
      <c r="N145" s="261" t="s">
        <v>45</v>
      </c>
      <c r="O145" s="66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2" t="s">
        <v>299</v>
      </c>
      <c r="AT145" s="202" t="s">
        <v>250</v>
      </c>
      <c r="AU145" s="202" t="s">
        <v>84</v>
      </c>
      <c r="AY145" s="19" t="s">
        <v>143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9" t="s">
        <v>82</v>
      </c>
      <c r="BK145" s="203">
        <f>ROUND(I145*H145,2)</f>
        <v>0</v>
      </c>
      <c r="BL145" s="19" t="s">
        <v>228</v>
      </c>
      <c r="BM145" s="202" t="s">
        <v>797</v>
      </c>
    </row>
    <row r="146" spans="1:65" s="13" customFormat="1" ht="11.25">
      <c r="B146" s="208"/>
      <c r="C146" s="209"/>
      <c r="D146" s="204" t="s">
        <v>181</v>
      </c>
      <c r="E146" s="210" t="s">
        <v>19</v>
      </c>
      <c r="F146" s="211" t="s">
        <v>798</v>
      </c>
      <c r="G146" s="209"/>
      <c r="H146" s="212">
        <v>4.5839999999999996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181</v>
      </c>
      <c r="AU146" s="218" t="s">
        <v>84</v>
      </c>
      <c r="AV146" s="13" t="s">
        <v>84</v>
      </c>
      <c r="AW146" s="13" t="s">
        <v>35</v>
      </c>
      <c r="AX146" s="13" t="s">
        <v>82</v>
      </c>
      <c r="AY146" s="218" t="s">
        <v>143</v>
      </c>
    </row>
    <row r="147" spans="1:65" s="13" customFormat="1" ht="11.25">
      <c r="B147" s="208"/>
      <c r="C147" s="209"/>
      <c r="D147" s="204" t="s">
        <v>181</v>
      </c>
      <c r="E147" s="209"/>
      <c r="F147" s="211" t="s">
        <v>799</v>
      </c>
      <c r="G147" s="209"/>
      <c r="H147" s="212">
        <v>5.0419999999999998</v>
      </c>
      <c r="I147" s="213"/>
      <c r="J147" s="209"/>
      <c r="K147" s="209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181</v>
      </c>
      <c r="AU147" s="218" t="s">
        <v>84</v>
      </c>
      <c r="AV147" s="13" t="s">
        <v>84</v>
      </c>
      <c r="AW147" s="13" t="s">
        <v>4</v>
      </c>
      <c r="AX147" s="13" t="s">
        <v>82</v>
      </c>
      <c r="AY147" s="218" t="s">
        <v>143</v>
      </c>
    </row>
    <row r="148" spans="1:65" s="2" customFormat="1" ht="21.75" customHeight="1">
      <c r="A148" s="36"/>
      <c r="B148" s="37"/>
      <c r="C148" s="190" t="s">
        <v>255</v>
      </c>
      <c r="D148" s="190" t="s">
        <v>146</v>
      </c>
      <c r="E148" s="191" t="s">
        <v>800</v>
      </c>
      <c r="F148" s="192" t="s">
        <v>801</v>
      </c>
      <c r="G148" s="193" t="s">
        <v>158</v>
      </c>
      <c r="H148" s="194">
        <v>74</v>
      </c>
      <c r="I148" s="195"/>
      <c r="J148" s="196">
        <f>ROUND(I148*H148,2)</f>
        <v>0</v>
      </c>
      <c r="K148" s="197"/>
      <c r="L148" s="41"/>
      <c r="M148" s="198" t="s">
        <v>19</v>
      </c>
      <c r="N148" s="199" t="s">
        <v>45</v>
      </c>
      <c r="O148" s="66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2" t="s">
        <v>228</v>
      </c>
      <c r="AT148" s="202" t="s">
        <v>146</v>
      </c>
      <c r="AU148" s="202" t="s">
        <v>84</v>
      </c>
      <c r="AY148" s="19" t="s">
        <v>143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9" t="s">
        <v>82</v>
      </c>
      <c r="BK148" s="203">
        <f>ROUND(I148*H148,2)</f>
        <v>0</v>
      </c>
      <c r="BL148" s="19" t="s">
        <v>228</v>
      </c>
      <c r="BM148" s="202" t="s">
        <v>802</v>
      </c>
    </row>
    <row r="149" spans="1:65" s="13" customFormat="1" ht="11.25">
      <c r="B149" s="208"/>
      <c r="C149" s="209"/>
      <c r="D149" s="204" t="s">
        <v>181</v>
      </c>
      <c r="E149" s="210" t="s">
        <v>19</v>
      </c>
      <c r="F149" s="211" t="s">
        <v>803</v>
      </c>
      <c r="G149" s="209"/>
      <c r="H149" s="212">
        <v>24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181</v>
      </c>
      <c r="AU149" s="218" t="s">
        <v>84</v>
      </c>
      <c r="AV149" s="13" t="s">
        <v>84</v>
      </c>
      <c r="AW149" s="13" t="s">
        <v>35</v>
      </c>
      <c r="AX149" s="13" t="s">
        <v>74</v>
      </c>
      <c r="AY149" s="218" t="s">
        <v>143</v>
      </c>
    </row>
    <row r="150" spans="1:65" s="13" customFormat="1" ht="11.25">
      <c r="B150" s="208"/>
      <c r="C150" s="209"/>
      <c r="D150" s="204" t="s">
        <v>181</v>
      </c>
      <c r="E150" s="210" t="s">
        <v>19</v>
      </c>
      <c r="F150" s="211" t="s">
        <v>804</v>
      </c>
      <c r="G150" s="209"/>
      <c r="H150" s="212">
        <v>21.6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181</v>
      </c>
      <c r="AU150" s="218" t="s">
        <v>84</v>
      </c>
      <c r="AV150" s="13" t="s">
        <v>84</v>
      </c>
      <c r="AW150" s="13" t="s">
        <v>35</v>
      </c>
      <c r="AX150" s="13" t="s">
        <v>74</v>
      </c>
      <c r="AY150" s="218" t="s">
        <v>143</v>
      </c>
    </row>
    <row r="151" spans="1:65" s="13" customFormat="1" ht="11.25">
      <c r="B151" s="208"/>
      <c r="C151" s="209"/>
      <c r="D151" s="204" t="s">
        <v>181</v>
      </c>
      <c r="E151" s="210" t="s">
        <v>19</v>
      </c>
      <c r="F151" s="211" t="s">
        <v>805</v>
      </c>
      <c r="G151" s="209"/>
      <c r="H151" s="212">
        <v>18.399999999999999</v>
      </c>
      <c r="I151" s="213"/>
      <c r="J151" s="209"/>
      <c r="K151" s="209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181</v>
      </c>
      <c r="AU151" s="218" t="s">
        <v>84</v>
      </c>
      <c r="AV151" s="13" t="s">
        <v>84</v>
      </c>
      <c r="AW151" s="13" t="s">
        <v>35</v>
      </c>
      <c r="AX151" s="13" t="s">
        <v>74</v>
      </c>
      <c r="AY151" s="218" t="s">
        <v>143</v>
      </c>
    </row>
    <row r="152" spans="1:65" s="13" customFormat="1" ht="11.25">
      <c r="B152" s="208"/>
      <c r="C152" s="209"/>
      <c r="D152" s="204" t="s">
        <v>181</v>
      </c>
      <c r="E152" s="210" t="s">
        <v>19</v>
      </c>
      <c r="F152" s="211" t="s">
        <v>806</v>
      </c>
      <c r="G152" s="209"/>
      <c r="H152" s="212">
        <v>10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181</v>
      </c>
      <c r="AU152" s="218" t="s">
        <v>84</v>
      </c>
      <c r="AV152" s="13" t="s">
        <v>84</v>
      </c>
      <c r="AW152" s="13" t="s">
        <v>35</v>
      </c>
      <c r="AX152" s="13" t="s">
        <v>74</v>
      </c>
      <c r="AY152" s="218" t="s">
        <v>143</v>
      </c>
    </row>
    <row r="153" spans="1:65" s="14" customFormat="1" ht="11.25">
      <c r="B153" s="219"/>
      <c r="C153" s="220"/>
      <c r="D153" s="204" t="s">
        <v>181</v>
      </c>
      <c r="E153" s="221" t="s">
        <v>19</v>
      </c>
      <c r="F153" s="222" t="s">
        <v>189</v>
      </c>
      <c r="G153" s="220"/>
      <c r="H153" s="223">
        <v>74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181</v>
      </c>
      <c r="AU153" s="229" t="s">
        <v>84</v>
      </c>
      <c r="AV153" s="14" t="s">
        <v>150</v>
      </c>
      <c r="AW153" s="14" t="s">
        <v>35</v>
      </c>
      <c r="AX153" s="14" t="s">
        <v>82</v>
      </c>
      <c r="AY153" s="229" t="s">
        <v>143</v>
      </c>
    </row>
    <row r="154" spans="1:65" s="2" customFormat="1" ht="16.5" customHeight="1">
      <c r="A154" s="36"/>
      <c r="B154" s="37"/>
      <c r="C154" s="251" t="s">
        <v>261</v>
      </c>
      <c r="D154" s="251" t="s">
        <v>250</v>
      </c>
      <c r="E154" s="252" t="s">
        <v>807</v>
      </c>
      <c r="F154" s="253" t="s">
        <v>808</v>
      </c>
      <c r="G154" s="254" t="s">
        <v>158</v>
      </c>
      <c r="H154" s="255">
        <v>85.1</v>
      </c>
      <c r="I154" s="256"/>
      <c r="J154" s="257">
        <f>ROUND(I154*H154,2)</f>
        <v>0</v>
      </c>
      <c r="K154" s="258"/>
      <c r="L154" s="259"/>
      <c r="M154" s="260" t="s">
        <v>19</v>
      </c>
      <c r="N154" s="261" t="s">
        <v>45</v>
      </c>
      <c r="O154" s="66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2" t="s">
        <v>299</v>
      </c>
      <c r="AT154" s="202" t="s">
        <v>250</v>
      </c>
      <c r="AU154" s="202" t="s">
        <v>84</v>
      </c>
      <c r="AY154" s="19" t="s">
        <v>143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9" t="s">
        <v>82</v>
      </c>
      <c r="BK154" s="203">
        <f>ROUND(I154*H154,2)</f>
        <v>0</v>
      </c>
      <c r="BL154" s="19" t="s">
        <v>228</v>
      </c>
      <c r="BM154" s="202" t="s">
        <v>809</v>
      </c>
    </row>
    <row r="155" spans="1:65" s="13" customFormat="1" ht="11.25">
      <c r="B155" s="208"/>
      <c r="C155" s="209"/>
      <c r="D155" s="204" t="s">
        <v>181</v>
      </c>
      <c r="E155" s="209"/>
      <c r="F155" s="211" t="s">
        <v>810</v>
      </c>
      <c r="G155" s="209"/>
      <c r="H155" s="212">
        <v>85.1</v>
      </c>
      <c r="I155" s="213"/>
      <c r="J155" s="209"/>
      <c r="K155" s="209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181</v>
      </c>
      <c r="AU155" s="218" t="s">
        <v>84</v>
      </c>
      <c r="AV155" s="13" t="s">
        <v>84</v>
      </c>
      <c r="AW155" s="13" t="s">
        <v>4</v>
      </c>
      <c r="AX155" s="13" t="s">
        <v>82</v>
      </c>
      <c r="AY155" s="218" t="s">
        <v>143</v>
      </c>
    </row>
    <row r="156" spans="1:65" s="2" customFormat="1" ht="44.25" customHeight="1">
      <c r="A156" s="36"/>
      <c r="B156" s="37"/>
      <c r="C156" s="190" t="s">
        <v>265</v>
      </c>
      <c r="D156" s="190" t="s">
        <v>146</v>
      </c>
      <c r="E156" s="191" t="s">
        <v>811</v>
      </c>
      <c r="F156" s="192" t="s">
        <v>812</v>
      </c>
      <c r="G156" s="193" t="s">
        <v>158</v>
      </c>
      <c r="H156" s="194">
        <v>183.36</v>
      </c>
      <c r="I156" s="195"/>
      <c r="J156" s="196">
        <f>ROUND(I156*H156,2)</f>
        <v>0</v>
      </c>
      <c r="K156" s="197"/>
      <c r="L156" s="41"/>
      <c r="M156" s="198" t="s">
        <v>19</v>
      </c>
      <c r="N156" s="199" t="s">
        <v>45</v>
      </c>
      <c r="O156" s="66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2" t="s">
        <v>228</v>
      </c>
      <c r="AT156" s="202" t="s">
        <v>146</v>
      </c>
      <c r="AU156" s="202" t="s">
        <v>84</v>
      </c>
      <c r="AY156" s="19" t="s">
        <v>143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9" t="s">
        <v>82</v>
      </c>
      <c r="BK156" s="203">
        <f>ROUND(I156*H156,2)</f>
        <v>0</v>
      </c>
      <c r="BL156" s="19" t="s">
        <v>228</v>
      </c>
      <c r="BM156" s="202" t="s">
        <v>813</v>
      </c>
    </row>
    <row r="157" spans="1:65" s="13" customFormat="1" ht="11.25">
      <c r="B157" s="208"/>
      <c r="C157" s="209"/>
      <c r="D157" s="204" t="s">
        <v>181</v>
      </c>
      <c r="E157" s="210" t="s">
        <v>19</v>
      </c>
      <c r="F157" s="211" t="s">
        <v>814</v>
      </c>
      <c r="G157" s="209"/>
      <c r="H157" s="212">
        <v>183.36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181</v>
      </c>
      <c r="AU157" s="218" t="s">
        <v>84</v>
      </c>
      <c r="AV157" s="13" t="s">
        <v>84</v>
      </c>
      <c r="AW157" s="13" t="s">
        <v>35</v>
      </c>
      <c r="AX157" s="13" t="s">
        <v>82</v>
      </c>
      <c r="AY157" s="218" t="s">
        <v>143</v>
      </c>
    </row>
    <row r="158" spans="1:65" s="2" customFormat="1" ht="21.75" customHeight="1">
      <c r="A158" s="36"/>
      <c r="B158" s="37"/>
      <c r="C158" s="251" t="s">
        <v>269</v>
      </c>
      <c r="D158" s="251" t="s">
        <v>250</v>
      </c>
      <c r="E158" s="252" t="s">
        <v>815</v>
      </c>
      <c r="F158" s="253" t="s">
        <v>816</v>
      </c>
      <c r="G158" s="254" t="s">
        <v>343</v>
      </c>
      <c r="H158" s="255">
        <v>4.5839999999999996</v>
      </c>
      <c r="I158" s="256"/>
      <c r="J158" s="257">
        <f>ROUND(I158*H158,2)</f>
        <v>0</v>
      </c>
      <c r="K158" s="258"/>
      <c r="L158" s="259"/>
      <c r="M158" s="260" t="s">
        <v>19</v>
      </c>
      <c r="N158" s="261" t="s">
        <v>45</v>
      </c>
      <c r="O158" s="66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2" t="s">
        <v>299</v>
      </c>
      <c r="AT158" s="202" t="s">
        <v>250</v>
      </c>
      <c r="AU158" s="202" t="s">
        <v>84</v>
      </c>
      <c r="AY158" s="19" t="s">
        <v>143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9" t="s">
        <v>82</v>
      </c>
      <c r="BK158" s="203">
        <f>ROUND(I158*H158,2)</f>
        <v>0</v>
      </c>
      <c r="BL158" s="19" t="s">
        <v>228</v>
      </c>
      <c r="BM158" s="202" t="s">
        <v>817</v>
      </c>
    </row>
    <row r="159" spans="1:65" s="13" customFormat="1" ht="11.25">
      <c r="B159" s="208"/>
      <c r="C159" s="209"/>
      <c r="D159" s="204" t="s">
        <v>181</v>
      </c>
      <c r="E159" s="210" t="s">
        <v>19</v>
      </c>
      <c r="F159" s="211" t="s">
        <v>798</v>
      </c>
      <c r="G159" s="209"/>
      <c r="H159" s="212">
        <v>4.5839999999999996</v>
      </c>
      <c r="I159" s="213"/>
      <c r="J159" s="209"/>
      <c r="K159" s="209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181</v>
      </c>
      <c r="AU159" s="218" t="s">
        <v>84</v>
      </c>
      <c r="AV159" s="13" t="s">
        <v>84</v>
      </c>
      <c r="AW159" s="13" t="s">
        <v>35</v>
      </c>
      <c r="AX159" s="13" t="s">
        <v>82</v>
      </c>
      <c r="AY159" s="218" t="s">
        <v>143</v>
      </c>
    </row>
    <row r="160" spans="1:65" s="2" customFormat="1" ht="16.5" customHeight="1">
      <c r="A160" s="36"/>
      <c r="B160" s="37"/>
      <c r="C160" s="190" t="s">
        <v>274</v>
      </c>
      <c r="D160" s="190" t="s">
        <v>146</v>
      </c>
      <c r="E160" s="191" t="s">
        <v>818</v>
      </c>
      <c r="F160" s="192" t="s">
        <v>819</v>
      </c>
      <c r="G160" s="193" t="s">
        <v>158</v>
      </c>
      <c r="H160" s="194">
        <v>74</v>
      </c>
      <c r="I160" s="195"/>
      <c r="J160" s="196">
        <f>ROUND(I160*H160,2)</f>
        <v>0</v>
      </c>
      <c r="K160" s="197"/>
      <c r="L160" s="41"/>
      <c r="M160" s="198" t="s">
        <v>19</v>
      </c>
      <c r="N160" s="199" t="s">
        <v>45</v>
      </c>
      <c r="O160" s="66"/>
      <c r="P160" s="200">
        <f>O160*H160</f>
        <v>0</v>
      </c>
      <c r="Q160" s="200">
        <v>0</v>
      </c>
      <c r="R160" s="200">
        <f>Q160*H160</f>
        <v>0</v>
      </c>
      <c r="S160" s="200">
        <v>1.4999999999999999E-2</v>
      </c>
      <c r="T160" s="201">
        <f>S160*H160</f>
        <v>1.1099999999999999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2" t="s">
        <v>228</v>
      </c>
      <c r="AT160" s="202" t="s">
        <v>146</v>
      </c>
      <c r="AU160" s="202" t="s">
        <v>84</v>
      </c>
      <c r="AY160" s="19" t="s">
        <v>143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9" t="s">
        <v>82</v>
      </c>
      <c r="BK160" s="203">
        <f>ROUND(I160*H160,2)</f>
        <v>0</v>
      </c>
      <c r="BL160" s="19" t="s">
        <v>228</v>
      </c>
      <c r="BM160" s="202" t="s">
        <v>820</v>
      </c>
    </row>
    <row r="161" spans="1:65" s="2" customFormat="1" ht="21.75" customHeight="1">
      <c r="A161" s="36"/>
      <c r="B161" s="37"/>
      <c r="C161" s="190" t="s">
        <v>278</v>
      </c>
      <c r="D161" s="190" t="s">
        <v>146</v>
      </c>
      <c r="E161" s="191" t="s">
        <v>821</v>
      </c>
      <c r="F161" s="192" t="s">
        <v>822</v>
      </c>
      <c r="G161" s="193" t="s">
        <v>158</v>
      </c>
      <c r="H161" s="194">
        <v>257.36</v>
      </c>
      <c r="I161" s="195"/>
      <c r="J161" s="196">
        <f>ROUND(I161*H161,2)</f>
        <v>0</v>
      </c>
      <c r="K161" s="197"/>
      <c r="L161" s="41"/>
      <c r="M161" s="198" t="s">
        <v>19</v>
      </c>
      <c r="N161" s="199" t="s">
        <v>45</v>
      </c>
      <c r="O161" s="66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2" t="s">
        <v>228</v>
      </c>
      <c r="AT161" s="202" t="s">
        <v>146</v>
      </c>
      <c r="AU161" s="202" t="s">
        <v>84</v>
      </c>
      <c r="AY161" s="19" t="s">
        <v>143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9" t="s">
        <v>82</v>
      </c>
      <c r="BK161" s="203">
        <f>ROUND(I161*H161,2)</f>
        <v>0</v>
      </c>
      <c r="BL161" s="19" t="s">
        <v>228</v>
      </c>
      <c r="BM161" s="202" t="s">
        <v>823</v>
      </c>
    </row>
    <row r="162" spans="1:65" s="2" customFormat="1" ht="16.5" customHeight="1">
      <c r="A162" s="36"/>
      <c r="B162" s="37"/>
      <c r="C162" s="251" t="s">
        <v>282</v>
      </c>
      <c r="D162" s="251" t="s">
        <v>250</v>
      </c>
      <c r="E162" s="252" t="s">
        <v>824</v>
      </c>
      <c r="F162" s="253" t="s">
        <v>825</v>
      </c>
      <c r="G162" s="254" t="s">
        <v>343</v>
      </c>
      <c r="H162" s="255">
        <v>2.355</v>
      </c>
      <c r="I162" s="256"/>
      <c r="J162" s="257">
        <f>ROUND(I162*H162,2)</f>
        <v>0</v>
      </c>
      <c r="K162" s="258"/>
      <c r="L162" s="259"/>
      <c r="M162" s="260" t="s">
        <v>19</v>
      </c>
      <c r="N162" s="261" t="s">
        <v>45</v>
      </c>
      <c r="O162" s="66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2" t="s">
        <v>299</v>
      </c>
      <c r="AT162" s="202" t="s">
        <v>250</v>
      </c>
      <c r="AU162" s="202" t="s">
        <v>84</v>
      </c>
      <c r="AY162" s="19" t="s">
        <v>143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9" t="s">
        <v>82</v>
      </c>
      <c r="BK162" s="203">
        <f>ROUND(I162*H162,2)</f>
        <v>0</v>
      </c>
      <c r="BL162" s="19" t="s">
        <v>228</v>
      </c>
      <c r="BM162" s="202" t="s">
        <v>826</v>
      </c>
    </row>
    <row r="163" spans="1:65" s="13" customFormat="1" ht="11.25">
      <c r="B163" s="208"/>
      <c r="C163" s="209"/>
      <c r="D163" s="204" t="s">
        <v>181</v>
      </c>
      <c r="E163" s="210" t="s">
        <v>19</v>
      </c>
      <c r="F163" s="211" t="s">
        <v>827</v>
      </c>
      <c r="G163" s="209"/>
      <c r="H163" s="212">
        <v>1.4950000000000001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181</v>
      </c>
      <c r="AU163" s="218" t="s">
        <v>84</v>
      </c>
      <c r="AV163" s="13" t="s">
        <v>84</v>
      </c>
      <c r="AW163" s="13" t="s">
        <v>35</v>
      </c>
      <c r="AX163" s="13" t="s">
        <v>74</v>
      </c>
      <c r="AY163" s="218" t="s">
        <v>143</v>
      </c>
    </row>
    <row r="164" spans="1:65" s="13" customFormat="1" ht="11.25">
      <c r="B164" s="208"/>
      <c r="C164" s="209"/>
      <c r="D164" s="204" t="s">
        <v>181</v>
      </c>
      <c r="E164" s="210" t="s">
        <v>19</v>
      </c>
      <c r="F164" s="211" t="s">
        <v>828</v>
      </c>
      <c r="G164" s="209"/>
      <c r="H164" s="212">
        <v>0.86</v>
      </c>
      <c r="I164" s="213"/>
      <c r="J164" s="209"/>
      <c r="K164" s="209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181</v>
      </c>
      <c r="AU164" s="218" t="s">
        <v>84</v>
      </c>
      <c r="AV164" s="13" t="s">
        <v>84</v>
      </c>
      <c r="AW164" s="13" t="s">
        <v>35</v>
      </c>
      <c r="AX164" s="13" t="s">
        <v>74</v>
      </c>
      <c r="AY164" s="218" t="s">
        <v>143</v>
      </c>
    </row>
    <row r="165" spans="1:65" s="14" customFormat="1" ht="11.25">
      <c r="B165" s="219"/>
      <c r="C165" s="220"/>
      <c r="D165" s="204" t="s">
        <v>181</v>
      </c>
      <c r="E165" s="221" t="s">
        <v>19</v>
      </c>
      <c r="F165" s="222" t="s">
        <v>189</v>
      </c>
      <c r="G165" s="220"/>
      <c r="H165" s="223">
        <v>2.355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181</v>
      </c>
      <c r="AU165" s="229" t="s">
        <v>84</v>
      </c>
      <c r="AV165" s="14" t="s">
        <v>150</v>
      </c>
      <c r="AW165" s="14" t="s">
        <v>35</v>
      </c>
      <c r="AX165" s="14" t="s">
        <v>82</v>
      </c>
      <c r="AY165" s="229" t="s">
        <v>143</v>
      </c>
    </row>
    <row r="166" spans="1:65" s="2" customFormat="1" ht="21.75" customHeight="1">
      <c r="A166" s="36"/>
      <c r="B166" s="37"/>
      <c r="C166" s="190" t="s">
        <v>286</v>
      </c>
      <c r="D166" s="190" t="s">
        <v>146</v>
      </c>
      <c r="E166" s="191" t="s">
        <v>829</v>
      </c>
      <c r="F166" s="192" t="s">
        <v>830</v>
      </c>
      <c r="G166" s="193" t="s">
        <v>186</v>
      </c>
      <c r="H166" s="194">
        <v>272.8</v>
      </c>
      <c r="I166" s="195"/>
      <c r="J166" s="196">
        <f>ROUND(I166*H166,2)</f>
        <v>0</v>
      </c>
      <c r="K166" s="197"/>
      <c r="L166" s="41"/>
      <c r="M166" s="198" t="s">
        <v>19</v>
      </c>
      <c r="N166" s="199" t="s">
        <v>45</v>
      </c>
      <c r="O166" s="66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2" t="s">
        <v>228</v>
      </c>
      <c r="AT166" s="202" t="s">
        <v>146</v>
      </c>
      <c r="AU166" s="202" t="s">
        <v>84</v>
      </c>
      <c r="AY166" s="19" t="s">
        <v>143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9" t="s">
        <v>82</v>
      </c>
      <c r="BK166" s="203">
        <f>ROUND(I166*H166,2)</f>
        <v>0</v>
      </c>
      <c r="BL166" s="19" t="s">
        <v>228</v>
      </c>
      <c r="BM166" s="202" t="s">
        <v>831</v>
      </c>
    </row>
    <row r="167" spans="1:65" s="2" customFormat="1" ht="16.5" customHeight="1">
      <c r="A167" s="36"/>
      <c r="B167" s="37"/>
      <c r="C167" s="251" t="s">
        <v>291</v>
      </c>
      <c r="D167" s="251" t="s">
        <v>250</v>
      </c>
      <c r="E167" s="252" t="s">
        <v>824</v>
      </c>
      <c r="F167" s="253" t="s">
        <v>825</v>
      </c>
      <c r="G167" s="254" t="s">
        <v>343</v>
      </c>
      <c r="H167" s="255">
        <v>0.72099999999999997</v>
      </c>
      <c r="I167" s="256"/>
      <c r="J167" s="257">
        <f>ROUND(I167*H167,2)</f>
        <v>0</v>
      </c>
      <c r="K167" s="258"/>
      <c r="L167" s="259"/>
      <c r="M167" s="260" t="s">
        <v>19</v>
      </c>
      <c r="N167" s="261" t="s">
        <v>45</v>
      </c>
      <c r="O167" s="66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2" t="s">
        <v>299</v>
      </c>
      <c r="AT167" s="202" t="s">
        <v>250</v>
      </c>
      <c r="AU167" s="202" t="s">
        <v>84</v>
      </c>
      <c r="AY167" s="19" t="s">
        <v>143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9" t="s">
        <v>82</v>
      </c>
      <c r="BK167" s="203">
        <f>ROUND(I167*H167,2)</f>
        <v>0</v>
      </c>
      <c r="BL167" s="19" t="s">
        <v>228</v>
      </c>
      <c r="BM167" s="202" t="s">
        <v>832</v>
      </c>
    </row>
    <row r="168" spans="1:65" s="13" customFormat="1" ht="11.25">
      <c r="B168" s="208"/>
      <c r="C168" s="209"/>
      <c r="D168" s="204" t="s">
        <v>181</v>
      </c>
      <c r="E168" s="210" t="s">
        <v>19</v>
      </c>
      <c r="F168" s="211" t="s">
        <v>833</v>
      </c>
      <c r="G168" s="209"/>
      <c r="H168" s="212">
        <v>0.65500000000000003</v>
      </c>
      <c r="I168" s="213"/>
      <c r="J168" s="209"/>
      <c r="K168" s="209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181</v>
      </c>
      <c r="AU168" s="218" t="s">
        <v>84</v>
      </c>
      <c r="AV168" s="13" t="s">
        <v>84</v>
      </c>
      <c r="AW168" s="13" t="s">
        <v>35</v>
      </c>
      <c r="AX168" s="13" t="s">
        <v>82</v>
      </c>
      <c r="AY168" s="218" t="s">
        <v>143</v>
      </c>
    </row>
    <row r="169" spans="1:65" s="13" customFormat="1" ht="11.25">
      <c r="B169" s="208"/>
      <c r="C169" s="209"/>
      <c r="D169" s="204" t="s">
        <v>181</v>
      </c>
      <c r="E169" s="209"/>
      <c r="F169" s="211" t="s">
        <v>834</v>
      </c>
      <c r="G169" s="209"/>
      <c r="H169" s="212">
        <v>0.72099999999999997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181</v>
      </c>
      <c r="AU169" s="218" t="s">
        <v>84</v>
      </c>
      <c r="AV169" s="13" t="s">
        <v>84</v>
      </c>
      <c r="AW169" s="13" t="s">
        <v>4</v>
      </c>
      <c r="AX169" s="13" t="s">
        <v>82</v>
      </c>
      <c r="AY169" s="218" t="s">
        <v>143</v>
      </c>
    </row>
    <row r="170" spans="1:65" s="2" customFormat="1" ht="44.25" customHeight="1">
      <c r="A170" s="36"/>
      <c r="B170" s="37"/>
      <c r="C170" s="190" t="s">
        <v>295</v>
      </c>
      <c r="D170" s="190" t="s">
        <v>146</v>
      </c>
      <c r="E170" s="191" t="s">
        <v>835</v>
      </c>
      <c r="F170" s="192" t="s">
        <v>836</v>
      </c>
      <c r="G170" s="193" t="s">
        <v>158</v>
      </c>
      <c r="H170" s="194">
        <v>257.36</v>
      </c>
      <c r="I170" s="195"/>
      <c r="J170" s="196">
        <f>ROUND(I170*H170,2)</f>
        <v>0</v>
      </c>
      <c r="K170" s="197"/>
      <c r="L170" s="41"/>
      <c r="M170" s="198" t="s">
        <v>19</v>
      </c>
      <c r="N170" s="199" t="s">
        <v>45</v>
      </c>
      <c r="O170" s="66"/>
      <c r="P170" s="200">
        <f>O170*H170</f>
        <v>0</v>
      </c>
      <c r="Q170" s="200">
        <v>0</v>
      </c>
      <c r="R170" s="200">
        <f>Q170*H170</f>
        <v>0</v>
      </c>
      <c r="S170" s="200">
        <v>7.0000000000000001E-3</v>
      </c>
      <c r="T170" s="201">
        <f>S170*H170</f>
        <v>1.8015200000000002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2" t="s">
        <v>228</v>
      </c>
      <c r="AT170" s="202" t="s">
        <v>146</v>
      </c>
      <c r="AU170" s="202" t="s">
        <v>84</v>
      </c>
      <c r="AY170" s="19" t="s">
        <v>143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9" t="s">
        <v>82</v>
      </c>
      <c r="BK170" s="203">
        <f>ROUND(I170*H170,2)</f>
        <v>0</v>
      </c>
      <c r="BL170" s="19" t="s">
        <v>228</v>
      </c>
      <c r="BM170" s="202" t="s">
        <v>837</v>
      </c>
    </row>
    <row r="171" spans="1:65" s="2" customFormat="1" ht="21.75" customHeight="1">
      <c r="A171" s="36"/>
      <c r="B171" s="37"/>
      <c r="C171" s="190" t="s">
        <v>299</v>
      </c>
      <c r="D171" s="190" t="s">
        <v>146</v>
      </c>
      <c r="E171" s="191" t="s">
        <v>838</v>
      </c>
      <c r="F171" s="192" t="s">
        <v>839</v>
      </c>
      <c r="G171" s="193" t="s">
        <v>343</v>
      </c>
      <c r="H171" s="194">
        <v>16.68</v>
      </c>
      <c r="I171" s="195"/>
      <c r="J171" s="196">
        <f>ROUND(I171*H171,2)</f>
        <v>0</v>
      </c>
      <c r="K171" s="197"/>
      <c r="L171" s="41"/>
      <c r="M171" s="198" t="s">
        <v>19</v>
      </c>
      <c r="N171" s="199" t="s">
        <v>45</v>
      </c>
      <c r="O171" s="66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2" t="s">
        <v>228</v>
      </c>
      <c r="AT171" s="202" t="s">
        <v>146</v>
      </c>
      <c r="AU171" s="202" t="s">
        <v>84</v>
      </c>
      <c r="AY171" s="19" t="s">
        <v>143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9" t="s">
        <v>82</v>
      </c>
      <c r="BK171" s="203">
        <f>ROUND(I171*H171,2)</f>
        <v>0</v>
      </c>
      <c r="BL171" s="19" t="s">
        <v>228</v>
      </c>
      <c r="BM171" s="202" t="s">
        <v>840</v>
      </c>
    </row>
    <row r="172" spans="1:65" s="2" customFormat="1" ht="21.75" customHeight="1">
      <c r="A172" s="36"/>
      <c r="B172" s="37"/>
      <c r="C172" s="190" t="s">
        <v>303</v>
      </c>
      <c r="D172" s="190" t="s">
        <v>146</v>
      </c>
      <c r="E172" s="191" t="s">
        <v>841</v>
      </c>
      <c r="F172" s="192" t="s">
        <v>842</v>
      </c>
      <c r="G172" s="193" t="s">
        <v>461</v>
      </c>
      <c r="H172" s="262"/>
      <c r="I172" s="195"/>
      <c r="J172" s="196">
        <f>ROUND(I172*H172,2)</f>
        <v>0</v>
      </c>
      <c r="K172" s="197"/>
      <c r="L172" s="41"/>
      <c r="M172" s="198" t="s">
        <v>19</v>
      </c>
      <c r="N172" s="199" t="s">
        <v>45</v>
      </c>
      <c r="O172" s="66"/>
      <c r="P172" s="200">
        <f>O172*H172</f>
        <v>0</v>
      </c>
      <c r="Q172" s="200">
        <v>0</v>
      </c>
      <c r="R172" s="200">
        <f>Q172*H172</f>
        <v>0</v>
      </c>
      <c r="S172" s="200">
        <v>0</v>
      </c>
      <c r="T172" s="201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2" t="s">
        <v>228</v>
      </c>
      <c r="AT172" s="202" t="s">
        <v>146</v>
      </c>
      <c r="AU172" s="202" t="s">
        <v>84</v>
      </c>
      <c r="AY172" s="19" t="s">
        <v>143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9" t="s">
        <v>82</v>
      </c>
      <c r="BK172" s="203">
        <f>ROUND(I172*H172,2)</f>
        <v>0</v>
      </c>
      <c r="BL172" s="19" t="s">
        <v>228</v>
      </c>
      <c r="BM172" s="202" t="s">
        <v>843</v>
      </c>
    </row>
    <row r="173" spans="1:65" s="12" customFormat="1" ht="22.9" customHeight="1">
      <c r="B173" s="174"/>
      <c r="C173" s="175"/>
      <c r="D173" s="176" t="s">
        <v>73</v>
      </c>
      <c r="E173" s="188" t="s">
        <v>437</v>
      </c>
      <c r="F173" s="188" t="s">
        <v>438</v>
      </c>
      <c r="G173" s="175"/>
      <c r="H173" s="175"/>
      <c r="I173" s="178"/>
      <c r="J173" s="189">
        <f>BK173</f>
        <v>0</v>
      </c>
      <c r="K173" s="175"/>
      <c r="L173" s="180"/>
      <c r="M173" s="181"/>
      <c r="N173" s="182"/>
      <c r="O173" s="182"/>
      <c r="P173" s="183">
        <f>SUM(P174:P213)</f>
        <v>0</v>
      </c>
      <c r="Q173" s="182"/>
      <c r="R173" s="183">
        <f>SUM(R174:R213)</f>
        <v>0</v>
      </c>
      <c r="S173" s="182"/>
      <c r="T173" s="184">
        <f>SUM(T174:T213)</f>
        <v>0</v>
      </c>
      <c r="AR173" s="185" t="s">
        <v>84</v>
      </c>
      <c r="AT173" s="186" t="s">
        <v>73</v>
      </c>
      <c r="AU173" s="186" t="s">
        <v>82</v>
      </c>
      <c r="AY173" s="185" t="s">
        <v>143</v>
      </c>
      <c r="BK173" s="187">
        <f>SUM(BK174:BK213)</f>
        <v>0</v>
      </c>
    </row>
    <row r="174" spans="1:65" s="2" customFormat="1" ht="16.5" customHeight="1">
      <c r="A174" s="36"/>
      <c r="B174" s="37"/>
      <c r="C174" s="190" t="s">
        <v>307</v>
      </c>
      <c r="D174" s="190" t="s">
        <v>146</v>
      </c>
      <c r="E174" s="191" t="s">
        <v>844</v>
      </c>
      <c r="F174" s="192" t="s">
        <v>845</v>
      </c>
      <c r="G174" s="193" t="s">
        <v>186</v>
      </c>
      <c r="H174" s="194">
        <v>22</v>
      </c>
      <c r="I174" s="195"/>
      <c r="J174" s="196">
        <f>ROUND(I174*H174,2)</f>
        <v>0</v>
      </c>
      <c r="K174" s="197"/>
      <c r="L174" s="41"/>
      <c r="M174" s="198" t="s">
        <v>19</v>
      </c>
      <c r="N174" s="199" t="s">
        <v>45</v>
      </c>
      <c r="O174" s="66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2" t="s">
        <v>228</v>
      </c>
      <c r="AT174" s="202" t="s">
        <v>146</v>
      </c>
      <c r="AU174" s="202" t="s">
        <v>84</v>
      </c>
      <c r="AY174" s="19" t="s">
        <v>143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9" t="s">
        <v>82</v>
      </c>
      <c r="BK174" s="203">
        <f>ROUND(I174*H174,2)</f>
        <v>0</v>
      </c>
      <c r="BL174" s="19" t="s">
        <v>228</v>
      </c>
      <c r="BM174" s="202" t="s">
        <v>846</v>
      </c>
    </row>
    <row r="175" spans="1:65" s="2" customFormat="1" ht="16.5" customHeight="1">
      <c r="A175" s="36"/>
      <c r="B175" s="37"/>
      <c r="C175" s="190" t="s">
        <v>311</v>
      </c>
      <c r="D175" s="190" t="s">
        <v>146</v>
      </c>
      <c r="E175" s="191" t="s">
        <v>847</v>
      </c>
      <c r="F175" s="192" t="s">
        <v>848</v>
      </c>
      <c r="G175" s="193" t="s">
        <v>186</v>
      </c>
      <c r="H175" s="194">
        <v>42.4</v>
      </c>
      <c r="I175" s="195"/>
      <c r="J175" s="196">
        <f>ROUND(I175*H175,2)</f>
        <v>0</v>
      </c>
      <c r="K175" s="197"/>
      <c r="L175" s="41"/>
      <c r="M175" s="198" t="s">
        <v>19</v>
      </c>
      <c r="N175" s="199" t="s">
        <v>45</v>
      </c>
      <c r="O175" s="66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2" t="s">
        <v>228</v>
      </c>
      <c r="AT175" s="202" t="s">
        <v>146</v>
      </c>
      <c r="AU175" s="202" t="s">
        <v>84</v>
      </c>
      <c r="AY175" s="19" t="s">
        <v>143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9" t="s">
        <v>82</v>
      </c>
      <c r="BK175" s="203">
        <f>ROUND(I175*H175,2)</f>
        <v>0</v>
      </c>
      <c r="BL175" s="19" t="s">
        <v>228</v>
      </c>
      <c r="BM175" s="202" t="s">
        <v>849</v>
      </c>
    </row>
    <row r="176" spans="1:65" s="2" customFormat="1" ht="16.5" customHeight="1">
      <c r="A176" s="36"/>
      <c r="B176" s="37"/>
      <c r="C176" s="190" t="s">
        <v>317</v>
      </c>
      <c r="D176" s="190" t="s">
        <v>146</v>
      </c>
      <c r="E176" s="191" t="s">
        <v>850</v>
      </c>
      <c r="F176" s="192" t="s">
        <v>851</v>
      </c>
      <c r="G176" s="193" t="s">
        <v>186</v>
      </c>
      <c r="H176" s="194">
        <v>31.6</v>
      </c>
      <c r="I176" s="195"/>
      <c r="J176" s="196">
        <f>ROUND(I176*H176,2)</f>
        <v>0</v>
      </c>
      <c r="K176" s="197"/>
      <c r="L176" s="41"/>
      <c r="M176" s="198" t="s">
        <v>19</v>
      </c>
      <c r="N176" s="199" t="s">
        <v>45</v>
      </c>
      <c r="O176" s="66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2" t="s">
        <v>228</v>
      </c>
      <c r="AT176" s="202" t="s">
        <v>146</v>
      </c>
      <c r="AU176" s="202" t="s">
        <v>84</v>
      </c>
      <c r="AY176" s="19" t="s">
        <v>143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9" t="s">
        <v>82</v>
      </c>
      <c r="BK176" s="203">
        <f>ROUND(I176*H176,2)</f>
        <v>0</v>
      </c>
      <c r="BL176" s="19" t="s">
        <v>228</v>
      </c>
      <c r="BM176" s="202" t="s">
        <v>852</v>
      </c>
    </row>
    <row r="177" spans="1:65" s="2" customFormat="1" ht="16.5" customHeight="1">
      <c r="A177" s="36"/>
      <c r="B177" s="37"/>
      <c r="C177" s="190" t="s">
        <v>327</v>
      </c>
      <c r="D177" s="190" t="s">
        <v>146</v>
      </c>
      <c r="E177" s="191" t="s">
        <v>853</v>
      </c>
      <c r="F177" s="192" t="s">
        <v>854</v>
      </c>
      <c r="G177" s="193" t="s">
        <v>149</v>
      </c>
      <c r="H177" s="194">
        <v>1</v>
      </c>
      <c r="I177" s="195"/>
      <c r="J177" s="196">
        <f>ROUND(I177*H177,2)</f>
        <v>0</v>
      </c>
      <c r="K177" s="197"/>
      <c r="L177" s="41"/>
      <c r="M177" s="198" t="s">
        <v>19</v>
      </c>
      <c r="N177" s="199" t="s">
        <v>45</v>
      </c>
      <c r="O177" s="66"/>
      <c r="P177" s="200">
        <f>O177*H177</f>
        <v>0</v>
      </c>
      <c r="Q177" s="200">
        <v>0</v>
      </c>
      <c r="R177" s="200">
        <f>Q177*H177</f>
        <v>0</v>
      </c>
      <c r="S177" s="200">
        <v>0</v>
      </c>
      <c r="T177" s="201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2" t="s">
        <v>228</v>
      </c>
      <c r="AT177" s="202" t="s">
        <v>146</v>
      </c>
      <c r="AU177" s="202" t="s">
        <v>84</v>
      </c>
      <c r="AY177" s="19" t="s">
        <v>143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9" t="s">
        <v>82</v>
      </c>
      <c r="BK177" s="203">
        <f>ROUND(I177*H177,2)</f>
        <v>0</v>
      </c>
      <c r="BL177" s="19" t="s">
        <v>228</v>
      </c>
      <c r="BM177" s="202" t="s">
        <v>855</v>
      </c>
    </row>
    <row r="178" spans="1:65" s="2" customFormat="1" ht="16.5" customHeight="1">
      <c r="A178" s="36"/>
      <c r="B178" s="37"/>
      <c r="C178" s="190" t="s">
        <v>332</v>
      </c>
      <c r="D178" s="190" t="s">
        <v>146</v>
      </c>
      <c r="E178" s="191" t="s">
        <v>856</v>
      </c>
      <c r="F178" s="192" t="s">
        <v>857</v>
      </c>
      <c r="G178" s="193" t="s">
        <v>158</v>
      </c>
      <c r="H178" s="194">
        <v>6</v>
      </c>
      <c r="I178" s="195"/>
      <c r="J178" s="196">
        <f>ROUND(I178*H178,2)</f>
        <v>0</v>
      </c>
      <c r="K178" s="197"/>
      <c r="L178" s="41"/>
      <c r="M178" s="198" t="s">
        <v>19</v>
      </c>
      <c r="N178" s="199" t="s">
        <v>45</v>
      </c>
      <c r="O178" s="66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2" t="s">
        <v>228</v>
      </c>
      <c r="AT178" s="202" t="s">
        <v>146</v>
      </c>
      <c r="AU178" s="202" t="s">
        <v>84</v>
      </c>
      <c r="AY178" s="19" t="s">
        <v>143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9" t="s">
        <v>82</v>
      </c>
      <c r="BK178" s="203">
        <f>ROUND(I178*H178,2)</f>
        <v>0</v>
      </c>
      <c r="BL178" s="19" t="s">
        <v>228</v>
      </c>
      <c r="BM178" s="202" t="s">
        <v>858</v>
      </c>
    </row>
    <row r="179" spans="1:65" s="13" customFormat="1" ht="11.25">
      <c r="B179" s="208"/>
      <c r="C179" s="209"/>
      <c r="D179" s="204" t="s">
        <v>181</v>
      </c>
      <c r="E179" s="210" t="s">
        <v>19</v>
      </c>
      <c r="F179" s="211" t="s">
        <v>859</v>
      </c>
      <c r="G179" s="209"/>
      <c r="H179" s="212">
        <v>6</v>
      </c>
      <c r="I179" s="213"/>
      <c r="J179" s="209"/>
      <c r="K179" s="209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181</v>
      </c>
      <c r="AU179" s="218" t="s">
        <v>84</v>
      </c>
      <c r="AV179" s="13" t="s">
        <v>84</v>
      </c>
      <c r="AW179" s="13" t="s">
        <v>35</v>
      </c>
      <c r="AX179" s="13" t="s">
        <v>82</v>
      </c>
      <c r="AY179" s="218" t="s">
        <v>143</v>
      </c>
    </row>
    <row r="180" spans="1:65" s="2" customFormat="1" ht="21.75" customHeight="1">
      <c r="A180" s="36"/>
      <c r="B180" s="37"/>
      <c r="C180" s="190" t="s">
        <v>336</v>
      </c>
      <c r="D180" s="190" t="s">
        <v>146</v>
      </c>
      <c r="E180" s="191" t="s">
        <v>860</v>
      </c>
      <c r="F180" s="192" t="s">
        <v>861</v>
      </c>
      <c r="G180" s="193" t="s">
        <v>149</v>
      </c>
      <c r="H180" s="194">
        <v>5</v>
      </c>
      <c r="I180" s="195"/>
      <c r="J180" s="196">
        <f>ROUND(I180*H180,2)</f>
        <v>0</v>
      </c>
      <c r="K180" s="197"/>
      <c r="L180" s="41"/>
      <c r="M180" s="198" t="s">
        <v>19</v>
      </c>
      <c r="N180" s="199" t="s">
        <v>45</v>
      </c>
      <c r="O180" s="66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2" t="s">
        <v>228</v>
      </c>
      <c r="AT180" s="202" t="s">
        <v>146</v>
      </c>
      <c r="AU180" s="202" t="s">
        <v>84</v>
      </c>
      <c r="AY180" s="19" t="s">
        <v>143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9" t="s">
        <v>82</v>
      </c>
      <c r="BK180" s="203">
        <f>ROUND(I180*H180,2)</f>
        <v>0</v>
      </c>
      <c r="BL180" s="19" t="s">
        <v>228</v>
      </c>
      <c r="BM180" s="202" t="s">
        <v>862</v>
      </c>
    </row>
    <row r="181" spans="1:65" s="2" customFormat="1" ht="16.5" customHeight="1">
      <c r="A181" s="36"/>
      <c r="B181" s="37"/>
      <c r="C181" s="190" t="s">
        <v>340</v>
      </c>
      <c r="D181" s="190" t="s">
        <v>146</v>
      </c>
      <c r="E181" s="191" t="s">
        <v>863</v>
      </c>
      <c r="F181" s="192" t="s">
        <v>864</v>
      </c>
      <c r="G181" s="193" t="s">
        <v>186</v>
      </c>
      <c r="H181" s="194">
        <v>31.6</v>
      </c>
      <c r="I181" s="195"/>
      <c r="J181" s="196">
        <f>ROUND(I181*H181,2)</f>
        <v>0</v>
      </c>
      <c r="K181" s="197"/>
      <c r="L181" s="41"/>
      <c r="M181" s="198" t="s">
        <v>19</v>
      </c>
      <c r="N181" s="199" t="s">
        <v>45</v>
      </c>
      <c r="O181" s="66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2" t="s">
        <v>228</v>
      </c>
      <c r="AT181" s="202" t="s">
        <v>146</v>
      </c>
      <c r="AU181" s="202" t="s">
        <v>84</v>
      </c>
      <c r="AY181" s="19" t="s">
        <v>143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9" t="s">
        <v>82</v>
      </c>
      <c r="BK181" s="203">
        <f>ROUND(I181*H181,2)</f>
        <v>0</v>
      </c>
      <c r="BL181" s="19" t="s">
        <v>228</v>
      </c>
      <c r="BM181" s="202" t="s">
        <v>865</v>
      </c>
    </row>
    <row r="182" spans="1:65" s="2" customFormat="1" ht="33" customHeight="1">
      <c r="A182" s="36"/>
      <c r="B182" s="37"/>
      <c r="C182" s="190" t="s">
        <v>345</v>
      </c>
      <c r="D182" s="190" t="s">
        <v>146</v>
      </c>
      <c r="E182" s="191" t="s">
        <v>866</v>
      </c>
      <c r="F182" s="192" t="s">
        <v>867</v>
      </c>
      <c r="G182" s="193" t="s">
        <v>158</v>
      </c>
      <c r="H182" s="194">
        <v>257.36</v>
      </c>
      <c r="I182" s="195"/>
      <c r="J182" s="196">
        <f>ROUND(I182*H182,2)</f>
        <v>0</v>
      </c>
      <c r="K182" s="197"/>
      <c r="L182" s="41"/>
      <c r="M182" s="198" t="s">
        <v>19</v>
      </c>
      <c r="N182" s="199" t="s">
        <v>45</v>
      </c>
      <c r="O182" s="66"/>
      <c r="P182" s="200">
        <f>O182*H182</f>
        <v>0</v>
      </c>
      <c r="Q182" s="200">
        <v>0</v>
      </c>
      <c r="R182" s="200">
        <f>Q182*H182</f>
        <v>0</v>
      </c>
      <c r="S182" s="200">
        <v>0</v>
      </c>
      <c r="T182" s="201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2" t="s">
        <v>228</v>
      </c>
      <c r="AT182" s="202" t="s">
        <v>146</v>
      </c>
      <c r="AU182" s="202" t="s">
        <v>84</v>
      </c>
      <c r="AY182" s="19" t="s">
        <v>143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9" t="s">
        <v>82</v>
      </c>
      <c r="BK182" s="203">
        <f>ROUND(I182*H182,2)</f>
        <v>0</v>
      </c>
      <c r="BL182" s="19" t="s">
        <v>228</v>
      </c>
      <c r="BM182" s="202" t="s">
        <v>868</v>
      </c>
    </row>
    <row r="183" spans="1:65" s="2" customFormat="1" ht="68.25">
      <c r="A183" s="36"/>
      <c r="B183" s="37"/>
      <c r="C183" s="38"/>
      <c r="D183" s="204" t="s">
        <v>152</v>
      </c>
      <c r="E183" s="38"/>
      <c r="F183" s="205" t="s">
        <v>869</v>
      </c>
      <c r="G183" s="38"/>
      <c r="H183" s="38"/>
      <c r="I183" s="110"/>
      <c r="J183" s="38"/>
      <c r="K183" s="38"/>
      <c r="L183" s="41"/>
      <c r="M183" s="206"/>
      <c r="N183" s="207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152</v>
      </c>
      <c r="AU183" s="19" t="s">
        <v>84</v>
      </c>
    </row>
    <row r="184" spans="1:65" s="13" customFormat="1" ht="11.25">
      <c r="B184" s="208"/>
      <c r="C184" s="209"/>
      <c r="D184" s="204" t="s">
        <v>181</v>
      </c>
      <c r="E184" s="210" t="s">
        <v>19</v>
      </c>
      <c r="F184" s="211" t="s">
        <v>870</v>
      </c>
      <c r="G184" s="209"/>
      <c r="H184" s="212">
        <v>129.6</v>
      </c>
      <c r="I184" s="213"/>
      <c r="J184" s="209"/>
      <c r="K184" s="209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181</v>
      </c>
      <c r="AU184" s="218" t="s">
        <v>84</v>
      </c>
      <c r="AV184" s="13" t="s">
        <v>84</v>
      </c>
      <c r="AW184" s="13" t="s">
        <v>35</v>
      </c>
      <c r="AX184" s="13" t="s">
        <v>74</v>
      </c>
      <c r="AY184" s="218" t="s">
        <v>143</v>
      </c>
    </row>
    <row r="185" spans="1:65" s="13" customFormat="1" ht="11.25">
      <c r="B185" s="208"/>
      <c r="C185" s="209"/>
      <c r="D185" s="204" t="s">
        <v>181</v>
      </c>
      <c r="E185" s="210" t="s">
        <v>19</v>
      </c>
      <c r="F185" s="211" t="s">
        <v>871</v>
      </c>
      <c r="G185" s="209"/>
      <c r="H185" s="212">
        <v>117.76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181</v>
      </c>
      <c r="AU185" s="218" t="s">
        <v>84</v>
      </c>
      <c r="AV185" s="13" t="s">
        <v>84</v>
      </c>
      <c r="AW185" s="13" t="s">
        <v>35</v>
      </c>
      <c r="AX185" s="13" t="s">
        <v>74</v>
      </c>
      <c r="AY185" s="218" t="s">
        <v>143</v>
      </c>
    </row>
    <row r="186" spans="1:65" s="13" customFormat="1" ht="11.25">
      <c r="B186" s="208"/>
      <c r="C186" s="209"/>
      <c r="D186" s="204" t="s">
        <v>181</v>
      </c>
      <c r="E186" s="210" t="s">
        <v>19</v>
      </c>
      <c r="F186" s="211" t="s">
        <v>190</v>
      </c>
      <c r="G186" s="209"/>
      <c r="H186" s="212">
        <v>10</v>
      </c>
      <c r="I186" s="213"/>
      <c r="J186" s="209"/>
      <c r="K186" s="209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181</v>
      </c>
      <c r="AU186" s="218" t="s">
        <v>84</v>
      </c>
      <c r="AV186" s="13" t="s">
        <v>84</v>
      </c>
      <c r="AW186" s="13" t="s">
        <v>35</v>
      </c>
      <c r="AX186" s="13" t="s">
        <v>74</v>
      </c>
      <c r="AY186" s="218" t="s">
        <v>143</v>
      </c>
    </row>
    <row r="187" spans="1:65" s="14" customFormat="1" ht="11.25">
      <c r="B187" s="219"/>
      <c r="C187" s="220"/>
      <c r="D187" s="204" t="s">
        <v>181</v>
      </c>
      <c r="E187" s="221" t="s">
        <v>19</v>
      </c>
      <c r="F187" s="222" t="s">
        <v>189</v>
      </c>
      <c r="G187" s="220"/>
      <c r="H187" s="223">
        <v>257.36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181</v>
      </c>
      <c r="AU187" s="229" t="s">
        <v>84</v>
      </c>
      <c r="AV187" s="14" t="s">
        <v>150</v>
      </c>
      <c r="AW187" s="14" t="s">
        <v>35</v>
      </c>
      <c r="AX187" s="14" t="s">
        <v>82</v>
      </c>
      <c r="AY187" s="229" t="s">
        <v>143</v>
      </c>
    </row>
    <row r="188" spans="1:65" s="2" customFormat="1" ht="21.75" customHeight="1">
      <c r="A188" s="36"/>
      <c r="B188" s="37"/>
      <c r="C188" s="190" t="s">
        <v>353</v>
      </c>
      <c r="D188" s="190" t="s">
        <v>146</v>
      </c>
      <c r="E188" s="191" t="s">
        <v>872</v>
      </c>
      <c r="F188" s="192" t="s">
        <v>873</v>
      </c>
      <c r="G188" s="193" t="s">
        <v>186</v>
      </c>
      <c r="H188" s="194">
        <v>30.1</v>
      </c>
      <c r="I188" s="195"/>
      <c r="J188" s="196">
        <f>ROUND(I188*H188,2)</f>
        <v>0</v>
      </c>
      <c r="K188" s="197"/>
      <c r="L188" s="41"/>
      <c r="M188" s="198" t="s">
        <v>19</v>
      </c>
      <c r="N188" s="199" t="s">
        <v>45</v>
      </c>
      <c r="O188" s="66"/>
      <c r="P188" s="200">
        <f>O188*H188</f>
        <v>0</v>
      </c>
      <c r="Q188" s="200">
        <v>0</v>
      </c>
      <c r="R188" s="200">
        <f>Q188*H188</f>
        <v>0</v>
      </c>
      <c r="S188" s="200">
        <v>0</v>
      </c>
      <c r="T188" s="201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2" t="s">
        <v>228</v>
      </c>
      <c r="AT188" s="202" t="s">
        <v>146</v>
      </c>
      <c r="AU188" s="202" t="s">
        <v>84</v>
      </c>
      <c r="AY188" s="19" t="s">
        <v>143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9" t="s">
        <v>82</v>
      </c>
      <c r="BK188" s="203">
        <f>ROUND(I188*H188,2)</f>
        <v>0</v>
      </c>
      <c r="BL188" s="19" t="s">
        <v>228</v>
      </c>
      <c r="BM188" s="202" t="s">
        <v>874</v>
      </c>
    </row>
    <row r="189" spans="1:65" s="2" customFormat="1" ht="68.25">
      <c r="A189" s="36"/>
      <c r="B189" s="37"/>
      <c r="C189" s="38"/>
      <c r="D189" s="204" t="s">
        <v>152</v>
      </c>
      <c r="E189" s="38"/>
      <c r="F189" s="205" t="s">
        <v>875</v>
      </c>
      <c r="G189" s="38"/>
      <c r="H189" s="38"/>
      <c r="I189" s="110"/>
      <c r="J189" s="38"/>
      <c r="K189" s="38"/>
      <c r="L189" s="41"/>
      <c r="M189" s="206"/>
      <c r="N189" s="207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152</v>
      </c>
      <c r="AU189" s="19" t="s">
        <v>84</v>
      </c>
    </row>
    <row r="190" spans="1:65" s="2" customFormat="1" ht="21.75" customHeight="1">
      <c r="A190" s="36"/>
      <c r="B190" s="37"/>
      <c r="C190" s="190" t="s">
        <v>359</v>
      </c>
      <c r="D190" s="190" t="s">
        <v>146</v>
      </c>
      <c r="E190" s="191" t="s">
        <v>876</v>
      </c>
      <c r="F190" s="192" t="s">
        <v>877</v>
      </c>
      <c r="G190" s="193" t="s">
        <v>186</v>
      </c>
      <c r="H190" s="194">
        <v>22</v>
      </c>
      <c r="I190" s="195"/>
      <c r="J190" s="196">
        <f>ROUND(I190*H190,2)</f>
        <v>0</v>
      </c>
      <c r="K190" s="197"/>
      <c r="L190" s="41"/>
      <c r="M190" s="198" t="s">
        <v>19</v>
      </c>
      <c r="N190" s="199" t="s">
        <v>45</v>
      </c>
      <c r="O190" s="66"/>
      <c r="P190" s="200">
        <f>O190*H190</f>
        <v>0</v>
      </c>
      <c r="Q190" s="200">
        <v>0</v>
      </c>
      <c r="R190" s="200">
        <f>Q190*H190</f>
        <v>0</v>
      </c>
      <c r="S190" s="200">
        <v>0</v>
      </c>
      <c r="T190" s="201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2" t="s">
        <v>228</v>
      </c>
      <c r="AT190" s="202" t="s">
        <v>146</v>
      </c>
      <c r="AU190" s="202" t="s">
        <v>84</v>
      </c>
      <c r="AY190" s="19" t="s">
        <v>143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9" t="s">
        <v>82</v>
      </c>
      <c r="BK190" s="203">
        <f>ROUND(I190*H190,2)</f>
        <v>0</v>
      </c>
      <c r="BL190" s="19" t="s">
        <v>228</v>
      </c>
      <c r="BM190" s="202" t="s">
        <v>878</v>
      </c>
    </row>
    <row r="191" spans="1:65" s="2" customFormat="1" ht="68.25">
      <c r="A191" s="36"/>
      <c r="B191" s="37"/>
      <c r="C191" s="38"/>
      <c r="D191" s="204" t="s">
        <v>152</v>
      </c>
      <c r="E191" s="38"/>
      <c r="F191" s="205" t="s">
        <v>875</v>
      </c>
      <c r="G191" s="38"/>
      <c r="H191" s="38"/>
      <c r="I191" s="110"/>
      <c r="J191" s="38"/>
      <c r="K191" s="38"/>
      <c r="L191" s="41"/>
      <c r="M191" s="206"/>
      <c r="N191" s="207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152</v>
      </c>
      <c r="AU191" s="19" t="s">
        <v>84</v>
      </c>
    </row>
    <row r="192" spans="1:65" s="13" customFormat="1" ht="11.25">
      <c r="B192" s="208"/>
      <c r="C192" s="209"/>
      <c r="D192" s="204" t="s">
        <v>181</v>
      </c>
      <c r="E192" s="210" t="s">
        <v>19</v>
      </c>
      <c r="F192" s="211" t="s">
        <v>879</v>
      </c>
      <c r="G192" s="209"/>
      <c r="H192" s="212">
        <v>22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181</v>
      </c>
      <c r="AU192" s="218" t="s">
        <v>84</v>
      </c>
      <c r="AV192" s="13" t="s">
        <v>84</v>
      </c>
      <c r="AW192" s="13" t="s">
        <v>35</v>
      </c>
      <c r="AX192" s="13" t="s">
        <v>82</v>
      </c>
      <c r="AY192" s="218" t="s">
        <v>143</v>
      </c>
    </row>
    <row r="193" spans="1:65" s="2" customFormat="1" ht="21.75" customHeight="1">
      <c r="A193" s="36"/>
      <c r="B193" s="37"/>
      <c r="C193" s="190" t="s">
        <v>363</v>
      </c>
      <c r="D193" s="190" t="s">
        <v>146</v>
      </c>
      <c r="E193" s="191" t="s">
        <v>880</v>
      </c>
      <c r="F193" s="192" t="s">
        <v>881</v>
      </c>
      <c r="G193" s="193" t="s">
        <v>186</v>
      </c>
      <c r="H193" s="194">
        <v>42.4</v>
      </c>
      <c r="I193" s="195"/>
      <c r="J193" s="196">
        <f>ROUND(I193*H193,2)</f>
        <v>0</v>
      </c>
      <c r="K193" s="197"/>
      <c r="L193" s="41"/>
      <c r="M193" s="198" t="s">
        <v>19</v>
      </c>
      <c r="N193" s="199" t="s">
        <v>45</v>
      </c>
      <c r="O193" s="66"/>
      <c r="P193" s="200">
        <f>O193*H193</f>
        <v>0</v>
      </c>
      <c r="Q193" s="200">
        <v>0</v>
      </c>
      <c r="R193" s="200">
        <f>Q193*H193</f>
        <v>0</v>
      </c>
      <c r="S193" s="200">
        <v>0</v>
      </c>
      <c r="T193" s="201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2" t="s">
        <v>228</v>
      </c>
      <c r="AT193" s="202" t="s">
        <v>146</v>
      </c>
      <c r="AU193" s="202" t="s">
        <v>84</v>
      </c>
      <c r="AY193" s="19" t="s">
        <v>143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9" t="s">
        <v>82</v>
      </c>
      <c r="BK193" s="203">
        <f>ROUND(I193*H193,2)</f>
        <v>0</v>
      </c>
      <c r="BL193" s="19" t="s">
        <v>228</v>
      </c>
      <c r="BM193" s="202" t="s">
        <v>882</v>
      </c>
    </row>
    <row r="194" spans="1:65" s="2" customFormat="1" ht="68.25">
      <c r="A194" s="36"/>
      <c r="B194" s="37"/>
      <c r="C194" s="38"/>
      <c r="D194" s="204" t="s">
        <v>152</v>
      </c>
      <c r="E194" s="38"/>
      <c r="F194" s="205" t="s">
        <v>875</v>
      </c>
      <c r="G194" s="38"/>
      <c r="H194" s="38"/>
      <c r="I194" s="110"/>
      <c r="J194" s="38"/>
      <c r="K194" s="38"/>
      <c r="L194" s="41"/>
      <c r="M194" s="206"/>
      <c r="N194" s="207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152</v>
      </c>
      <c r="AU194" s="19" t="s">
        <v>84</v>
      </c>
    </row>
    <row r="195" spans="1:65" s="13" customFormat="1" ht="11.25">
      <c r="B195" s="208"/>
      <c r="C195" s="209"/>
      <c r="D195" s="204" t="s">
        <v>181</v>
      </c>
      <c r="E195" s="210" t="s">
        <v>19</v>
      </c>
      <c r="F195" s="211" t="s">
        <v>883</v>
      </c>
      <c r="G195" s="209"/>
      <c r="H195" s="212">
        <v>24</v>
      </c>
      <c r="I195" s="213"/>
      <c r="J195" s="209"/>
      <c r="K195" s="209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181</v>
      </c>
      <c r="AU195" s="218" t="s">
        <v>84</v>
      </c>
      <c r="AV195" s="13" t="s">
        <v>84</v>
      </c>
      <c r="AW195" s="13" t="s">
        <v>35</v>
      </c>
      <c r="AX195" s="13" t="s">
        <v>74</v>
      </c>
      <c r="AY195" s="218" t="s">
        <v>143</v>
      </c>
    </row>
    <row r="196" spans="1:65" s="13" customFormat="1" ht="11.25">
      <c r="B196" s="208"/>
      <c r="C196" s="209"/>
      <c r="D196" s="204" t="s">
        <v>181</v>
      </c>
      <c r="E196" s="210" t="s">
        <v>19</v>
      </c>
      <c r="F196" s="211" t="s">
        <v>884</v>
      </c>
      <c r="G196" s="209"/>
      <c r="H196" s="212">
        <v>18.399999999999999</v>
      </c>
      <c r="I196" s="213"/>
      <c r="J196" s="209"/>
      <c r="K196" s="209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181</v>
      </c>
      <c r="AU196" s="218" t="s">
        <v>84</v>
      </c>
      <c r="AV196" s="13" t="s">
        <v>84</v>
      </c>
      <c r="AW196" s="13" t="s">
        <v>35</v>
      </c>
      <c r="AX196" s="13" t="s">
        <v>74</v>
      </c>
      <c r="AY196" s="218" t="s">
        <v>143</v>
      </c>
    </row>
    <row r="197" spans="1:65" s="14" customFormat="1" ht="11.25">
      <c r="B197" s="219"/>
      <c r="C197" s="220"/>
      <c r="D197" s="204" t="s">
        <v>181</v>
      </c>
      <c r="E197" s="221" t="s">
        <v>19</v>
      </c>
      <c r="F197" s="222" t="s">
        <v>189</v>
      </c>
      <c r="G197" s="220"/>
      <c r="H197" s="223">
        <v>42.4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181</v>
      </c>
      <c r="AU197" s="229" t="s">
        <v>84</v>
      </c>
      <c r="AV197" s="14" t="s">
        <v>150</v>
      </c>
      <c r="AW197" s="14" t="s">
        <v>35</v>
      </c>
      <c r="AX197" s="14" t="s">
        <v>82</v>
      </c>
      <c r="AY197" s="229" t="s">
        <v>143</v>
      </c>
    </row>
    <row r="198" spans="1:65" s="2" customFormat="1" ht="21.75" customHeight="1">
      <c r="A198" s="36"/>
      <c r="B198" s="37"/>
      <c r="C198" s="190" t="s">
        <v>367</v>
      </c>
      <c r="D198" s="190" t="s">
        <v>146</v>
      </c>
      <c r="E198" s="191" t="s">
        <v>885</v>
      </c>
      <c r="F198" s="192" t="s">
        <v>886</v>
      </c>
      <c r="G198" s="193" t="s">
        <v>186</v>
      </c>
      <c r="H198" s="194">
        <v>31.6</v>
      </c>
      <c r="I198" s="195"/>
      <c r="J198" s="196">
        <f>ROUND(I198*H198,2)</f>
        <v>0</v>
      </c>
      <c r="K198" s="197"/>
      <c r="L198" s="41"/>
      <c r="M198" s="198" t="s">
        <v>19</v>
      </c>
      <c r="N198" s="199" t="s">
        <v>45</v>
      </c>
      <c r="O198" s="66"/>
      <c r="P198" s="200">
        <f>O198*H198</f>
        <v>0</v>
      </c>
      <c r="Q198" s="200">
        <v>0</v>
      </c>
      <c r="R198" s="200">
        <f>Q198*H198</f>
        <v>0</v>
      </c>
      <c r="S198" s="200">
        <v>0</v>
      </c>
      <c r="T198" s="201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2" t="s">
        <v>228</v>
      </c>
      <c r="AT198" s="202" t="s">
        <v>146</v>
      </c>
      <c r="AU198" s="202" t="s">
        <v>84</v>
      </c>
      <c r="AY198" s="19" t="s">
        <v>143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9" t="s">
        <v>82</v>
      </c>
      <c r="BK198" s="203">
        <f>ROUND(I198*H198,2)</f>
        <v>0</v>
      </c>
      <c r="BL198" s="19" t="s">
        <v>228</v>
      </c>
      <c r="BM198" s="202" t="s">
        <v>887</v>
      </c>
    </row>
    <row r="199" spans="1:65" s="2" customFormat="1" ht="68.25">
      <c r="A199" s="36"/>
      <c r="B199" s="37"/>
      <c r="C199" s="38"/>
      <c r="D199" s="204" t="s">
        <v>152</v>
      </c>
      <c r="E199" s="38"/>
      <c r="F199" s="205" t="s">
        <v>875</v>
      </c>
      <c r="G199" s="38"/>
      <c r="H199" s="38"/>
      <c r="I199" s="110"/>
      <c r="J199" s="38"/>
      <c r="K199" s="38"/>
      <c r="L199" s="41"/>
      <c r="M199" s="206"/>
      <c r="N199" s="207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152</v>
      </c>
      <c r="AU199" s="19" t="s">
        <v>84</v>
      </c>
    </row>
    <row r="200" spans="1:65" s="2" customFormat="1" ht="21.75" customHeight="1">
      <c r="A200" s="36"/>
      <c r="B200" s="37"/>
      <c r="C200" s="190" t="s">
        <v>372</v>
      </c>
      <c r="D200" s="190" t="s">
        <v>146</v>
      </c>
      <c r="E200" s="191" t="s">
        <v>888</v>
      </c>
      <c r="F200" s="192" t="s">
        <v>889</v>
      </c>
      <c r="G200" s="193" t="s">
        <v>186</v>
      </c>
      <c r="H200" s="194">
        <v>31.6</v>
      </c>
      <c r="I200" s="195"/>
      <c r="J200" s="196">
        <f>ROUND(I200*H200,2)</f>
        <v>0</v>
      </c>
      <c r="K200" s="197"/>
      <c r="L200" s="41"/>
      <c r="M200" s="198" t="s">
        <v>19</v>
      </c>
      <c r="N200" s="199" t="s">
        <v>45</v>
      </c>
      <c r="O200" s="66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2" t="s">
        <v>228</v>
      </c>
      <c r="AT200" s="202" t="s">
        <v>146</v>
      </c>
      <c r="AU200" s="202" t="s">
        <v>84</v>
      </c>
      <c r="AY200" s="19" t="s">
        <v>143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9" t="s">
        <v>82</v>
      </c>
      <c r="BK200" s="203">
        <f>ROUND(I200*H200,2)</f>
        <v>0</v>
      </c>
      <c r="BL200" s="19" t="s">
        <v>228</v>
      </c>
      <c r="BM200" s="202" t="s">
        <v>890</v>
      </c>
    </row>
    <row r="201" spans="1:65" s="2" customFormat="1" ht="21.75" customHeight="1">
      <c r="A201" s="36"/>
      <c r="B201" s="37"/>
      <c r="C201" s="190" t="s">
        <v>378</v>
      </c>
      <c r="D201" s="190" t="s">
        <v>146</v>
      </c>
      <c r="E201" s="191" t="s">
        <v>891</v>
      </c>
      <c r="F201" s="192" t="s">
        <v>892</v>
      </c>
      <c r="G201" s="193" t="s">
        <v>149</v>
      </c>
      <c r="H201" s="194">
        <v>1</v>
      </c>
      <c r="I201" s="195"/>
      <c r="J201" s="196">
        <f>ROUND(I201*H201,2)</f>
        <v>0</v>
      </c>
      <c r="K201" s="197"/>
      <c r="L201" s="41"/>
      <c r="M201" s="198" t="s">
        <v>19</v>
      </c>
      <c r="N201" s="199" t="s">
        <v>45</v>
      </c>
      <c r="O201" s="66"/>
      <c r="P201" s="200">
        <f>O201*H201</f>
        <v>0</v>
      </c>
      <c r="Q201" s="200">
        <v>0</v>
      </c>
      <c r="R201" s="200">
        <f>Q201*H201</f>
        <v>0</v>
      </c>
      <c r="S201" s="200">
        <v>0</v>
      </c>
      <c r="T201" s="201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2" t="s">
        <v>228</v>
      </c>
      <c r="AT201" s="202" t="s">
        <v>146</v>
      </c>
      <c r="AU201" s="202" t="s">
        <v>84</v>
      </c>
      <c r="AY201" s="19" t="s">
        <v>143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9" t="s">
        <v>82</v>
      </c>
      <c r="BK201" s="203">
        <f>ROUND(I201*H201,2)</f>
        <v>0</v>
      </c>
      <c r="BL201" s="19" t="s">
        <v>228</v>
      </c>
      <c r="BM201" s="202" t="s">
        <v>893</v>
      </c>
    </row>
    <row r="202" spans="1:65" s="2" customFormat="1" ht="68.25">
      <c r="A202" s="36"/>
      <c r="B202" s="37"/>
      <c r="C202" s="38"/>
      <c r="D202" s="204" t="s">
        <v>152</v>
      </c>
      <c r="E202" s="38"/>
      <c r="F202" s="205" t="s">
        <v>875</v>
      </c>
      <c r="G202" s="38"/>
      <c r="H202" s="38"/>
      <c r="I202" s="110"/>
      <c r="J202" s="38"/>
      <c r="K202" s="38"/>
      <c r="L202" s="41"/>
      <c r="M202" s="206"/>
      <c r="N202" s="207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152</v>
      </c>
      <c r="AU202" s="19" t="s">
        <v>84</v>
      </c>
    </row>
    <row r="203" spans="1:65" s="2" customFormat="1" ht="21.75" customHeight="1">
      <c r="A203" s="36"/>
      <c r="B203" s="37"/>
      <c r="C203" s="190" t="s">
        <v>385</v>
      </c>
      <c r="D203" s="190" t="s">
        <v>146</v>
      </c>
      <c r="E203" s="191" t="s">
        <v>894</v>
      </c>
      <c r="F203" s="192" t="s">
        <v>895</v>
      </c>
      <c r="G203" s="193" t="s">
        <v>158</v>
      </c>
      <c r="H203" s="194">
        <v>3</v>
      </c>
      <c r="I203" s="195"/>
      <c r="J203" s="196">
        <f>ROUND(I203*H203,2)</f>
        <v>0</v>
      </c>
      <c r="K203" s="197"/>
      <c r="L203" s="41"/>
      <c r="M203" s="198" t="s">
        <v>19</v>
      </c>
      <c r="N203" s="199" t="s">
        <v>45</v>
      </c>
      <c r="O203" s="66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2" t="s">
        <v>228</v>
      </c>
      <c r="AT203" s="202" t="s">
        <v>146</v>
      </c>
      <c r="AU203" s="202" t="s">
        <v>84</v>
      </c>
      <c r="AY203" s="19" t="s">
        <v>143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9" t="s">
        <v>82</v>
      </c>
      <c r="BK203" s="203">
        <f>ROUND(I203*H203,2)</f>
        <v>0</v>
      </c>
      <c r="BL203" s="19" t="s">
        <v>228</v>
      </c>
      <c r="BM203" s="202" t="s">
        <v>896</v>
      </c>
    </row>
    <row r="204" spans="1:65" s="2" customFormat="1" ht="68.25">
      <c r="A204" s="36"/>
      <c r="B204" s="37"/>
      <c r="C204" s="38"/>
      <c r="D204" s="204" t="s">
        <v>152</v>
      </c>
      <c r="E204" s="38"/>
      <c r="F204" s="205" t="s">
        <v>875</v>
      </c>
      <c r="G204" s="38"/>
      <c r="H204" s="38"/>
      <c r="I204" s="110"/>
      <c r="J204" s="38"/>
      <c r="K204" s="38"/>
      <c r="L204" s="41"/>
      <c r="M204" s="206"/>
      <c r="N204" s="207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152</v>
      </c>
      <c r="AU204" s="19" t="s">
        <v>84</v>
      </c>
    </row>
    <row r="205" spans="1:65" s="2" customFormat="1" ht="33" customHeight="1">
      <c r="A205" s="36"/>
      <c r="B205" s="37"/>
      <c r="C205" s="190" t="s">
        <v>391</v>
      </c>
      <c r="D205" s="190" t="s">
        <v>146</v>
      </c>
      <c r="E205" s="191" t="s">
        <v>897</v>
      </c>
      <c r="F205" s="192" t="s">
        <v>898</v>
      </c>
      <c r="G205" s="193" t="s">
        <v>149</v>
      </c>
      <c r="H205" s="194">
        <v>15</v>
      </c>
      <c r="I205" s="195"/>
      <c r="J205" s="196">
        <f>ROUND(I205*H205,2)</f>
        <v>0</v>
      </c>
      <c r="K205" s="197"/>
      <c r="L205" s="41"/>
      <c r="M205" s="198" t="s">
        <v>19</v>
      </c>
      <c r="N205" s="199" t="s">
        <v>45</v>
      </c>
      <c r="O205" s="66"/>
      <c r="P205" s="200">
        <f>O205*H205</f>
        <v>0</v>
      </c>
      <c r="Q205" s="200">
        <v>0</v>
      </c>
      <c r="R205" s="200">
        <f>Q205*H205</f>
        <v>0</v>
      </c>
      <c r="S205" s="200">
        <v>0</v>
      </c>
      <c r="T205" s="201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2" t="s">
        <v>228</v>
      </c>
      <c r="AT205" s="202" t="s">
        <v>146</v>
      </c>
      <c r="AU205" s="202" t="s">
        <v>84</v>
      </c>
      <c r="AY205" s="19" t="s">
        <v>143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9" t="s">
        <v>82</v>
      </c>
      <c r="BK205" s="203">
        <f>ROUND(I205*H205,2)</f>
        <v>0</v>
      </c>
      <c r="BL205" s="19" t="s">
        <v>228</v>
      </c>
      <c r="BM205" s="202" t="s">
        <v>899</v>
      </c>
    </row>
    <row r="206" spans="1:65" s="2" customFormat="1" ht="68.25">
      <c r="A206" s="36"/>
      <c r="B206" s="37"/>
      <c r="C206" s="38"/>
      <c r="D206" s="204" t="s">
        <v>152</v>
      </c>
      <c r="E206" s="38"/>
      <c r="F206" s="205" t="s">
        <v>875</v>
      </c>
      <c r="G206" s="38"/>
      <c r="H206" s="38"/>
      <c r="I206" s="110"/>
      <c r="J206" s="38"/>
      <c r="K206" s="38"/>
      <c r="L206" s="41"/>
      <c r="M206" s="206"/>
      <c r="N206" s="207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152</v>
      </c>
      <c r="AU206" s="19" t="s">
        <v>84</v>
      </c>
    </row>
    <row r="207" spans="1:65" s="2" customFormat="1" ht="33" customHeight="1">
      <c r="A207" s="36"/>
      <c r="B207" s="37"/>
      <c r="C207" s="190" t="s">
        <v>395</v>
      </c>
      <c r="D207" s="190" t="s">
        <v>146</v>
      </c>
      <c r="E207" s="191" t="s">
        <v>900</v>
      </c>
      <c r="F207" s="192" t="s">
        <v>901</v>
      </c>
      <c r="G207" s="193" t="s">
        <v>149</v>
      </c>
      <c r="H207" s="194">
        <v>2</v>
      </c>
      <c r="I207" s="195"/>
      <c r="J207" s="196">
        <f>ROUND(I207*H207,2)</f>
        <v>0</v>
      </c>
      <c r="K207" s="197"/>
      <c r="L207" s="41"/>
      <c r="M207" s="198" t="s">
        <v>19</v>
      </c>
      <c r="N207" s="199" t="s">
        <v>45</v>
      </c>
      <c r="O207" s="66"/>
      <c r="P207" s="200">
        <f>O207*H207</f>
        <v>0</v>
      </c>
      <c r="Q207" s="200">
        <v>0</v>
      </c>
      <c r="R207" s="200">
        <f>Q207*H207</f>
        <v>0</v>
      </c>
      <c r="S207" s="200">
        <v>0</v>
      </c>
      <c r="T207" s="201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2" t="s">
        <v>228</v>
      </c>
      <c r="AT207" s="202" t="s">
        <v>146</v>
      </c>
      <c r="AU207" s="202" t="s">
        <v>84</v>
      </c>
      <c r="AY207" s="19" t="s">
        <v>143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9" t="s">
        <v>82</v>
      </c>
      <c r="BK207" s="203">
        <f>ROUND(I207*H207,2)</f>
        <v>0</v>
      </c>
      <c r="BL207" s="19" t="s">
        <v>228</v>
      </c>
      <c r="BM207" s="202" t="s">
        <v>902</v>
      </c>
    </row>
    <row r="208" spans="1:65" s="2" customFormat="1" ht="16.5" customHeight="1">
      <c r="A208" s="36"/>
      <c r="B208" s="37"/>
      <c r="C208" s="190" t="s">
        <v>399</v>
      </c>
      <c r="D208" s="190" t="s">
        <v>146</v>
      </c>
      <c r="E208" s="191" t="s">
        <v>903</v>
      </c>
      <c r="F208" s="192" t="s">
        <v>904</v>
      </c>
      <c r="G208" s="193" t="s">
        <v>186</v>
      </c>
      <c r="H208" s="194">
        <v>31.6</v>
      </c>
      <c r="I208" s="195"/>
      <c r="J208" s="196">
        <f>ROUND(I208*H208,2)</f>
        <v>0</v>
      </c>
      <c r="K208" s="197"/>
      <c r="L208" s="41"/>
      <c r="M208" s="198" t="s">
        <v>19</v>
      </c>
      <c r="N208" s="199" t="s">
        <v>45</v>
      </c>
      <c r="O208" s="66"/>
      <c r="P208" s="200">
        <f>O208*H208</f>
        <v>0</v>
      </c>
      <c r="Q208" s="200">
        <v>0</v>
      </c>
      <c r="R208" s="200">
        <f>Q208*H208</f>
        <v>0</v>
      </c>
      <c r="S208" s="200">
        <v>0</v>
      </c>
      <c r="T208" s="201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2" t="s">
        <v>228</v>
      </c>
      <c r="AT208" s="202" t="s">
        <v>146</v>
      </c>
      <c r="AU208" s="202" t="s">
        <v>84</v>
      </c>
      <c r="AY208" s="19" t="s">
        <v>143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9" t="s">
        <v>82</v>
      </c>
      <c r="BK208" s="203">
        <f>ROUND(I208*H208,2)</f>
        <v>0</v>
      </c>
      <c r="BL208" s="19" t="s">
        <v>228</v>
      </c>
      <c r="BM208" s="202" t="s">
        <v>905</v>
      </c>
    </row>
    <row r="209" spans="1:65" s="13" customFormat="1" ht="11.25">
      <c r="B209" s="208"/>
      <c r="C209" s="209"/>
      <c r="D209" s="204" t="s">
        <v>181</v>
      </c>
      <c r="E209" s="210" t="s">
        <v>19</v>
      </c>
      <c r="F209" s="211" t="s">
        <v>906</v>
      </c>
      <c r="G209" s="209"/>
      <c r="H209" s="212">
        <v>21.6</v>
      </c>
      <c r="I209" s="213"/>
      <c r="J209" s="209"/>
      <c r="K209" s="209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181</v>
      </c>
      <c r="AU209" s="218" t="s">
        <v>84</v>
      </c>
      <c r="AV209" s="13" t="s">
        <v>84</v>
      </c>
      <c r="AW209" s="13" t="s">
        <v>35</v>
      </c>
      <c r="AX209" s="13" t="s">
        <v>74</v>
      </c>
      <c r="AY209" s="218" t="s">
        <v>143</v>
      </c>
    </row>
    <row r="210" spans="1:65" s="13" customFormat="1" ht="11.25">
      <c r="B210" s="208"/>
      <c r="C210" s="209"/>
      <c r="D210" s="204" t="s">
        <v>181</v>
      </c>
      <c r="E210" s="210" t="s">
        <v>19</v>
      </c>
      <c r="F210" s="211" t="s">
        <v>907</v>
      </c>
      <c r="G210" s="209"/>
      <c r="H210" s="212">
        <v>10</v>
      </c>
      <c r="I210" s="213"/>
      <c r="J210" s="209"/>
      <c r="K210" s="209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181</v>
      </c>
      <c r="AU210" s="218" t="s">
        <v>84</v>
      </c>
      <c r="AV210" s="13" t="s">
        <v>84</v>
      </c>
      <c r="AW210" s="13" t="s">
        <v>35</v>
      </c>
      <c r="AX210" s="13" t="s">
        <v>74</v>
      </c>
      <c r="AY210" s="218" t="s">
        <v>143</v>
      </c>
    </row>
    <row r="211" spans="1:65" s="14" customFormat="1" ht="11.25">
      <c r="B211" s="219"/>
      <c r="C211" s="220"/>
      <c r="D211" s="204" t="s">
        <v>181</v>
      </c>
      <c r="E211" s="221" t="s">
        <v>19</v>
      </c>
      <c r="F211" s="222" t="s">
        <v>189</v>
      </c>
      <c r="G211" s="220"/>
      <c r="H211" s="223">
        <v>31.6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181</v>
      </c>
      <c r="AU211" s="229" t="s">
        <v>84</v>
      </c>
      <c r="AV211" s="14" t="s">
        <v>150</v>
      </c>
      <c r="AW211" s="14" t="s">
        <v>35</v>
      </c>
      <c r="AX211" s="14" t="s">
        <v>82</v>
      </c>
      <c r="AY211" s="229" t="s">
        <v>143</v>
      </c>
    </row>
    <row r="212" spans="1:65" s="2" customFormat="1" ht="21.75" customHeight="1">
      <c r="A212" s="36"/>
      <c r="B212" s="37"/>
      <c r="C212" s="190" t="s">
        <v>403</v>
      </c>
      <c r="D212" s="190" t="s">
        <v>146</v>
      </c>
      <c r="E212" s="191" t="s">
        <v>908</v>
      </c>
      <c r="F212" s="192" t="s">
        <v>909</v>
      </c>
      <c r="G212" s="193" t="s">
        <v>149</v>
      </c>
      <c r="H212" s="194">
        <v>8</v>
      </c>
      <c r="I212" s="195"/>
      <c r="J212" s="196">
        <f>ROUND(I212*H212,2)</f>
        <v>0</v>
      </c>
      <c r="K212" s="197"/>
      <c r="L212" s="41"/>
      <c r="M212" s="198" t="s">
        <v>19</v>
      </c>
      <c r="N212" s="199" t="s">
        <v>45</v>
      </c>
      <c r="O212" s="66"/>
      <c r="P212" s="200">
        <f>O212*H212</f>
        <v>0</v>
      </c>
      <c r="Q212" s="200">
        <v>0</v>
      </c>
      <c r="R212" s="200">
        <f>Q212*H212</f>
        <v>0</v>
      </c>
      <c r="S212" s="200">
        <v>0</v>
      </c>
      <c r="T212" s="201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2" t="s">
        <v>228</v>
      </c>
      <c r="AT212" s="202" t="s">
        <v>146</v>
      </c>
      <c r="AU212" s="202" t="s">
        <v>84</v>
      </c>
      <c r="AY212" s="19" t="s">
        <v>143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9" t="s">
        <v>82</v>
      </c>
      <c r="BK212" s="203">
        <f>ROUND(I212*H212,2)</f>
        <v>0</v>
      </c>
      <c r="BL212" s="19" t="s">
        <v>228</v>
      </c>
      <c r="BM212" s="202" t="s">
        <v>910</v>
      </c>
    </row>
    <row r="213" spans="1:65" s="2" customFormat="1" ht="21.75" customHeight="1">
      <c r="A213" s="36"/>
      <c r="B213" s="37"/>
      <c r="C213" s="190" t="s">
        <v>407</v>
      </c>
      <c r="D213" s="190" t="s">
        <v>146</v>
      </c>
      <c r="E213" s="191" t="s">
        <v>459</v>
      </c>
      <c r="F213" s="192" t="s">
        <v>460</v>
      </c>
      <c r="G213" s="193" t="s">
        <v>461</v>
      </c>
      <c r="H213" s="262"/>
      <c r="I213" s="195"/>
      <c r="J213" s="196">
        <f>ROUND(I213*H213,2)</f>
        <v>0</v>
      </c>
      <c r="K213" s="197"/>
      <c r="L213" s="41"/>
      <c r="M213" s="198" t="s">
        <v>19</v>
      </c>
      <c r="N213" s="199" t="s">
        <v>45</v>
      </c>
      <c r="O213" s="66"/>
      <c r="P213" s="200">
        <f>O213*H213</f>
        <v>0</v>
      </c>
      <c r="Q213" s="200">
        <v>0</v>
      </c>
      <c r="R213" s="200">
        <f>Q213*H213</f>
        <v>0</v>
      </c>
      <c r="S213" s="200">
        <v>0</v>
      </c>
      <c r="T213" s="201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2" t="s">
        <v>228</v>
      </c>
      <c r="AT213" s="202" t="s">
        <v>146</v>
      </c>
      <c r="AU213" s="202" t="s">
        <v>84</v>
      </c>
      <c r="AY213" s="19" t="s">
        <v>143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9" t="s">
        <v>82</v>
      </c>
      <c r="BK213" s="203">
        <f>ROUND(I213*H213,2)</f>
        <v>0</v>
      </c>
      <c r="BL213" s="19" t="s">
        <v>228</v>
      </c>
      <c r="BM213" s="202" t="s">
        <v>911</v>
      </c>
    </row>
    <row r="214" spans="1:65" s="12" customFormat="1" ht="22.9" customHeight="1">
      <c r="B214" s="174"/>
      <c r="C214" s="175"/>
      <c r="D214" s="176" t="s">
        <v>73</v>
      </c>
      <c r="E214" s="188" t="s">
        <v>463</v>
      </c>
      <c r="F214" s="188" t="s">
        <v>464</v>
      </c>
      <c r="G214" s="175"/>
      <c r="H214" s="175"/>
      <c r="I214" s="178"/>
      <c r="J214" s="189">
        <f>BK214</f>
        <v>0</v>
      </c>
      <c r="K214" s="175"/>
      <c r="L214" s="180"/>
      <c r="M214" s="181"/>
      <c r="N214" s="182"/>
      <c r="O214" s="182"/>
      <c r="P214" s="183">
        <f>SUM(P215:P228)</f>
        <v>0</v>
      </c>
      <c r="Q214" s="182"/>
      <c r="R214" s="183">
        <f>SUM(R215:R228)</f>
        <v>0</v>
      </c>
      <c r="S214" s="182"/>
      <c r="T214" s="184">
        <f>SUM(T215:T228)</f>
        <v>19.895106400000003</v>
      </c>
      <c r="AR214" s="185" t="s">
        <v>84</v>
      </c>
      <c r="AT214" s="186" t="s">
        <v>73</v>
      </c>
      <c r="AU214" s="186" t="s">
        <v>82</v>
      </c>
      <c r="AY214" s="185" t="s">
        <v>143</v>
      </c>
      <c r="BK214" s="187">
        <f>SUM(BK215:BK228)</f>
        <v>0</v>
      </c>
    </row>
    <row r="215" spans="1:65" s="2" customFormat="1" ht="21.75" customHeight="1">
      <c r="A215" s="36"/>
      <c r="B215" s="37"/>
      <c r="C215" s="190" t="s">
        <v>412</v>
      </c>
      <c r="D215" s="190" t="s">
        <v>146</v>
      </c>
      <c r="E215" s="191" t="s">
        <v>912</v>
      </c>
      <c r="F215" s="192" t="s">
        <v>913</v>
      </c>
      <c r="G215" s="193" t="s">
        <v>158</v>
      </c>
      <c r="H215" s="194">
        <v>257.36</v>
      </c>
      <c r="I215" s="195"/>
      <c r="J215" s="196">
        <f>ROUND(I215*H215,2)</f>
        <v>0</v>
      </c>
      <c r="K215" s="197"/>
      <c r="L215" s="41"/>
      <c r="M215" s="198" t="s">
        <v>19</v>
      </c>
      <c r="N215" s="199" t="s">
        <v>45</v>
      </c>
      <c r="O215" s="66"/>
      <c r="P215" s="200">
        <f>O215*H215</f>
        <v>0</v>
      </c>
      <c r="Q215" s="200">
        <v>0</v>
      </c>
      <c r="R215" s="200">
        <f>Q215*H215</f>
        <v>0</v>
      </c>
      <c r="S215" s="200">
        <v>7.5190000000000007E-2</v>
      </c>
      <c r="T215" s="201">
        <f>S215*H215</f>
        <v>19.350898400000002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2" t="s">
        <v>228</v>
      </c>
      <c r="AT215" s="202" t="s">
        <v>146</v>
      </c>
      <c r="AU215" s="202" t="s">
        <v>84</v>
      </c>
      <c r="AY215" s="19" t="s">
        <v>143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9" t="s">
        <v>82</v>
      </c>
      <c r="BK215" s="203">
        <f>ROUND(I215*H215,2)</f>
        <v>0</v>
      </c>
      <c r="BL215" s="19" t="s">
        <v>228</v>
      </c>
      <c r="BM215" s="202" t="s">
        <v>914</v>
      </c>
    </row>
    <row r="216" spans="1:65" s="13" customFormat="1" ht="11.25">
      <c r="B216" s="208"/>
      <c r="C216" s="209"/>
      <c r="D216" s="204" t="s">
        <v>181</v>
      </c>
      <c r="E216" s="210" t="s">
        <v>19</v>
      </c>
      <c r="F216" s="211" t="s">
        <v>870</v>
      </c>
      <c r="G216" s="209"/>
      <c r="H216" s="212">
        <v>129.6</v>
      </c>
      <c r="I216" s="213"/>
      <c r="J216" s="209"/>
      <c r="K216" s="209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181</v>
      </c>
      <c r="AU216" s="218" t="s">
        <v>84</v>
      </c>
      <c r="AV216" s="13" t="s">
        <v>84</v>
      </c>
      <c r="AW216" s="13" t="s">
        <v>35</v>
      </c>
      <c r="AX216" s="13" t="s">
        <v>74</v>
      </c>
      <c r="AY216" s="218" t="s">
        <v>143</v>
      </c>
    </row>
    <row r="217" spans="1:65" s="13" customFormat="1" ht="11.25">
      <c r="B217" s="208"/>
      <c r="C217" s="209"/>
      <c r="D217" s="204" t="s">
        <v>181</v>
      </c>
      <c r="E217" s="210" t="s">
        <v>19</v>
      </c>
      <c r="F217" s="211" t="s">
        <v>871</v>
      </c>
      <c r="G217" s="209"/>
      <c r="H217" s="212">
        <v>117.76</v>
      </c>
      <c r="I217" s="213"/>
      <c r="J217" s="209"/>
      <c r="K217" s="209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181</v>
      </c>
      <c r="AU217" s="218" t="s">
        <v>84</v>
      </c>
      <c r="AV217" s="13" t="s">
        <v>84</v>
      </c>
      <c r="AW217" s="13" t="s">
        <v>35</v>
      </c>
      <c r="AX217" s="13" t="s">
        <v>74</v>
      </c>
      <c r="AY217" s="218" t="s">
        <v>143</v>
      </c>
    </row>
    <row r="218" spans="1:65" s="13" customFormat="1" ht="11.25">
      <c r="B218" s="208"/>
      <c r="C218" s="209"/>
      <c r="D218" s="204" t="s">
        <v>181</v>
      </c>
      <c r="E218" s="210" t="s">
        <v>19</v>
      </c>
      <c r="F218" s="211" t="s">
        <v>190</v>
      </c>
      <c r="G218" s="209"/>
      <c r="H218" s="212">
        <v>10</v>
      </c>
      <c r="I218" s="213"/>
      <c r="J218" s="209"/>
      <c r="K218" s="209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181</v>
      </c>
      <c r="AU218" s="218" t="s">
        <v>84</v>
      </c>
      <c r="AV218" s="13" t="s">
        <v>84</v>
      </c>
      <c r="AW218" s="13" t="s">
        <v>35</v>
      </c>
      <c r="AX218" s="13" t="s">
        <v>74</v>
      </c>
      <c r="AY218" s="218" t="s">
        <v>143</v>
      </c>
    </row>
    <row r="219" spans="1:65" s="14" customFormat="1" ht="11.25">
      <c r="B219" s="219"/>
      <c r="C219" s="220"/>
      <c r="D219" s="204" t="s">
        <v>181</v>
      </c>
      <c r="E219" s="221" t="s">
        <v>19</v>
      </c>
      <c r="F219" s="222" t="s">
        <v>189</v>
      </c>
      <c r="G219" s="220"/>
      <c r="H219" s="223">
        <v>257.36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181</v>
      </c>
      <c r="AU219" s="229" t="s">
        <v>84</v>
      </c>
      <c r="AV219" s="14" t="s">
        <v>150</v>
      </c>
      <c r="AW219" s="14" t="s">
        <v>35</v>
      </c>
      <c r="AX219" s="14" t="s">
        <v>82</v>
      </c>
      <c r="AY219" s="229" t="s">
        <v>143</v>
      </c>
    </row>
    <row r="220" spans="1:65" s="2" customFormat="1" ht="21.75" customHeight="1">
      <c r="A220" s="36"/>
      <c r="B220" s="37"/>
      <c r="C220" s="190" t="s">
        <v>417</v>
      </c>
      <c r="D220" s="190" t="s">
        <v>146</v>
      </c>
      <c r="E220" s="191" t="s">
        <v>915</v>
      </c>
      <c r="F220" s="192" t="s">
        <v>916</v>
      </c>
      <c r="G220" s="193" t="s">
        <v>158</v>
      </c>
      <c r="H220" s="194">
        <v>257.36</v>
      </c>
      <c r="I220" s="195"/>
      <c r="J220" s="196">
        <f>ROUND(I220*H220,2)</f>
        <v>0</v>
      </c>
      <c r="K220" s="197"/>
      <c r="L220" s="41"/>
      <c r="M220" s="198" t="s">
        <v>19</v>
      </c>
      <c r="N220" s="199" t="s">
        <v>45</v>
      </c>
      <c r="O220" s="66"/>
      <c r="P220" s="200">
        <f>O220*H220</f>
        <v>0</v>
      </c>
      <c r="Q220" s="200">
        <v>0</v>
      </c>
      <c r="R220" s="200">
        <f>Q220*H220</f>
        <v>0</v>
      </c>
      <c r="S220" s="200">
        <v>0</v>
      </c>
      <c r="T220" s="201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2" t="s">
        <v>228</v>
      </c>
      <c r="AT220" s="202" t="s">
        <v>146</v>
      </c>
      <c r="AU220" s="202" t="s">
        <v>84</v>
      </c>
      <c r="AY220" s="19" t="s">
        <v>143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9" t="s">
        <v>82</v>
      </c>
      <c r="BK220" s="203">
        <f>ROUND(I220*H220,2)</f>
        <v>0</v>
      </c>
      <c r="BL220" s="19" t="s">
        <v>228</v>
      </c>
      <c r="BM220" s="202" t="s">
        <v>917</v>
      </c>
    </row>
    <row r="221" spans="1:65" s="2" customFormat="1" ht="21.75" customHeight="1">
      <c r="A221" s="36"/>
      <c r="B221" s="37"/>
      <c r="C221" s="190" t="s">
        <v>421</v>
      </c>
      <c r="D221" s="190" t="s">
        <v>146</v>
      </c>
      <c r="E221" s="191" t="s">
        <v>918</v>
      </c>
      <c r="F221" s="192" t="s">
        <v>919</v>
      </c>
      <c r="G221" s="193" t="s">
        <v>186</v>
      </c>
      <c r="H221" s="194">
        <v>30.1</v>
      </c>
      <c r="I221" s="195"/>
      <c r="J221" s="196">
        <f>ROUND(I221*H221,2)</f>
        <v>0</v>
      </c>
      <c r="K221" s="197"/>
      <c r="L221" s="41"/>
      <c r="M221" s="198" t="s">
        <v>19</v>
      </c>
      <c r="N221" s="199" t="s">
        <v>45</v>
      </c>
      <c r="O221" s="66"/>
      <c r="P221" s="200">
        <f>O221*H221</f>
        <v>0</v>
      </c>
      <c r="Q221" s="200">
        <v>0</v>
      </c>
      <c r="R221" s="200">
        <f>Q221*H221</f>
        <v>0</v>
      </c>
      <c r="S221" s="200">
        <v>1.8079999999999999E-2</v>
      </c>
      <c r="T221" s="201">
        <f>S221*H221</f>
        <v>0.54420800000000003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2" t="s">
        <v>228</v>
      </c>
      <c r="AT221" s="202" t="s">
        <v>146</v>
      </c>
      <c r="AU221" s="202" t="s">
        <v>84</v>
      </c>
      <c r="AY221" s="19" t="s">
        <v>143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9" t="s">
        <v>82</v>
      </c>
      <c r="BK221" s="203">
        <f>ROUND(I221*H221,2)</f>
        <v>0</v>
      </c>
      <c r="BL221" s="19" t="s">
        <v>228</v>
      </c>
      <c r="BM221" s="202" t="s">
        <v>920</v>
      </c>
    </row>
    <row r="222" spans="1:65" s="13" customFormat="1" ht="11.25">
      <c r="B222" s="208"/>
      <c r="C222" s="209"/>
      <c r="D222" s="204" t="s">
        <v>181</v>
      </c>
      <c r="E222" s="210" t="s">
        <v>19</v>
      </c>
      <c r="F222" s="211" t="s">
        <v>921</v>
      </c>
      <c r="G222" s="209"/>
      <c r="H222" s="212">
        <v>30.1</v>
      </c>
      <c r="I222" s="213"/>
      <c r="J222" s="209"/>
      <c r="K222" s="209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181</v>
      </c>
      <c r="AU222" s="218" t="s">
        <v>84</v>
      </c>
      <c r="AV222" s="13" t="s">
        <v>84</v>
      </c>
      <c r="AW222" s="13" t="s">
        <v>35</v>
      </c>
      <c r="AX222" s="13" t="s">
        <v>82</v>
      </c>
      <c r="AY222" s="218" t="s">
        <v>143</v>
      </c>
    </row>
    <row r="223" spans="1:65" s="2" customFormat="1" ht="21.75" customHeight="1">
      <c r="A223" s="36"/>
      <c r="B223" s="37"/>
      <c r="C223" s="190" t="s">
        <v>428</v>
      </c>
      <c r="D223" s="190" t="s">
        <v>146</v>
      </c>
      <c r="E223" s="191" t="s">
        <v>922</v>
      </c>
      <c r="F223" s="192" t="s">
        <v>916</v>
      </c>
      <c r="G223" s="193" t="s">
        <v>186</v>
      </c>
      <c r="H223" s="194">
        <v>30.1</v>
      </c>
      <c r="I223" s="195"/>
      <c r="J223" s="196">
        <f>ROUND(I223*H223,2)</f>
        <v>0</v>
      </c>
      <c r="K223" s="197"/>
      <c r="L223" s="41"/>
      <c r="M223" s="198" t="s">
        <v>19</v>
      </c>
      <c r="N223" s="199" t="s">
        <v>45</v>
      </c>
      <c r="O223" s="66"/>
      <c r="P223" s="200">
        <f>O223*H223</f>
        <v>0</v>
      </c>
      <c r="Q223" s="200">
        <v>0</v>
      </c>
      <c r="R223" s="200">
        <f>Q223*H223</f>
        <v>0</v>
      </c>
      <c r="S223" s="200">
        <v>0</v>
      </c>
      <c r="T223" s="201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2" t="s">
        <v>228</v>
      </c>
      <c r="AT223" s="202" t="s">
        <v>146</v>
      </c>
      <c r="AU223" s="202" t="s">
        <v>84</v>
      </c>
      <c r="AY223" s="19" t="s">
        <v>143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19" t="s">
        <v>82</v>
      </c>
      <c r="BK223" s="203">
        <f>ROUND(I223*H223,2)</f>
        <v>0</v>
      </c>
      <c r="BL223" s="19" t="s">
        <v>228</v>
      </c>
      <c r="BM223" s="202" t="s">
        <v>923</v>
      </c>
    </row>
    <row r="224" spans="1:65" s="2" customFormat="1" ht="16.5" customHeight="1">
      <c r="A224" s="36"/>
      <c r="B224" s="37"/>
      <c r="C224" s="190" t="s">
        <v>432</v>
      </c>
      <c r="D224" s="190" t="s">
        <v>146</v>
      </c>
      <c r="E224" s="191" t="s">
        <v>924</v>
      </c>
      <c r="F224" s="192" t="s">
        <v>925</v>
      </c>
      <c r="G224" s="193" t="s">
        <v>186</v>
      </c>
      <c r="H224" s="194">
        <v>31.6</v>
      </c>
      <c r="I224" s="195"/>
      <c r="J224" s="196">
        <f>ROUND(I224*H224,2)</f>
        <v>0</v>
      </c>
      <c r="K224" s="197"/>
      <c r="L224" s="41"/>
      <c r="M224" s="198" t="s">
        <v>19</v>
      </c>
      <c r="N224" s="199" t="s">
        <v>45</v>
      </c>
      <c r="O224" s="66"/>
      <c r="P224" s="200">
        <f>O224*H224</f>
        <v>0</v>
      </c>
      <c r="Q224" s="200">
        <v>0</v>
      </c>
      <c r="R224" s="200">
        <f>Q224*H224</f>
        <v>0</v>
      </c>
      <c r="S224" s="200">
        <v>0</v>
      </c>
      <c r="T224" s="201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2" t="s">
        <v>228</v>
      </c>
      <c r="AT224" s="202" t="s">
        <v>146</v>
      </c>
      <c r="AU224" s="202" t="s">
        <v>84</v>
      </c>
      <c r="AY224" s="19" t="s">
        <v>143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9" t="s">
        <v>82</v>
      </c>
      <c r="BK224" s="203">
        <f>ROUND(I224*H224,2)</f>
        <v>0</v>
      </c>
      <c r="BL224" s="19" t="s">
        <v>228</v>
      </c>
      <c r="BM224" s="202" t="s">
        <v>926</v>
      </c>
    </row>
    <row r="225" spans="1:65" s="2" customFormat="1" ht="21.75" customHeight="1">
      <c r="A225" s="36"/>
      <c r="B225" s="37"/>
      <c r="C225" s="190" t="s">
        <v>439</v>
      </c>
      <c r="D225" s="190" t="s">
        <v>146</v>
      </c>
      <c r="E225" s="191" t="s">
        <v>927</v>
      </c>
      <c r="F225" s="192" t="s">
        <v>928</v>
      </c>
      <c r="G225" s="193" t="s">
        <v>158</v>
      </c>
      <c r="H225" s="194">
        <v>257.36</v>
      </c>
      <c r="I225" s="195"/>
      <c r="J225" s="196">
        <f>ROUND(I225*H225,2)</f>
        <v>0</v>
      </c>
      <c r="K225" s="197"/>
      <c r="L225" s="41"/>
      <c r="M225" s="198" t="s">
        <v>19</v>
      </c>
      <c r="N225" s="199" t="s">
        <v>45</v>
      </c>
      <c r="O225" s="66"/>
      <c r="P225" s="200">
        <f>O225*H225</f>
        <v>0</v>
      </c>
      <c r="Q225" s="200">
        <v>0</v>
      </c>
      <c r="R225" s="200">
        <f>Q225*H225</f>
        <v>0</v>
      </c>
      <c r="S225" s="200">
        <v>0</v>
      </c>
      <c r="T225" s="201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2" t="s">
        <v>228</v>
      </c>
      <c r="AT225" s="202" t="s">
        <v>146</v>
      </c>
      <c r="AU225" s="202" t="s">
        <v>84</v>
      </c>
      <c r="AY225" s="19" t="s">
        <v>143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9" t="s">
        <v>82</v>
      </c>
      <c r="BK225" s="203">
        <f>ROUND(I225*H225,2)</f>
        <v>0</v>
      </c>
      <c r="BL225" s="19" t="s">
        <v>228</v>
      </c>
      <c r="BM225" s="202" t="s">
        <v>929</v>
      </c>
    </row>
    <row r="226" spans="1:65" s="2" customFormat="1" ht="33" customHeight="1">
      <c r="A226" s="36"/>
      <c r="B226" s="37"/>
      <c r="C226" s="251" t="s">
        <v>445</v>
      </c>
      <c r="D226" s="251" t="s">
        <v>250</v>
      </c>
      <c r="E226" s="252" t="s">
        <v>930</v>
      </c>
      <c r="F226" s="253" t="s">
        <v>931</v>
      </c>
      <c r="G226" s="254" t="s">
        <v>158</v>
      </c>
      <c r="H226" s="255">
        <v>295.964</v>
      </c>
      <c r="I226" s="256"/>
      <c r="J226" s="257">
        <f>ROUND(I226*H226,2)</f>
        <v>0</v>
      </c>
      <c r="K226" s="258"/>
      <c r="L226" s="259"/>
      <c r="M226" s="260" t="s">
        <v>19</v>
      </c>
      <c r="N226" s="261" t="s">
        <v>45</v>
      </c>
      <c r="O226" s="66"/>
      <c r="P226" s="200">
        <f>O226*H226</f>
        <v>0</v>
      </c>
      <c r="Q226" s="200">
        <v>0</v>
      </c>
      <c r="R226" s="200">
        <f>Q226*H226</f>
        <v>0</v>
      </c>
      <c r="S226" s="200">
        <v>0</v>
      </c>
      <c r="T226" s="201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2" t="s">
        <v>299</v>
      </c>
      <c r="AT226" s="202" t="s">
        <v>250</v>
      </c>
      <c r="AU226" s="202" t="s">
        <v>84</v>
      </c>
      <c r="AY226" s="19" t="s">
        <v>143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9" t="s">
        <v>82</v>
      </c>
      <c r="BK226" s="203">
        <f>ROUND(I226*H226,2)</f>
        <v>0</v>
      </c>
      <c r="BL226" s="19" t="s">
        <v>228</v>
      </c>
      <c r="BM226" s="202" t="s">
        <v>932</v>
      </c>
    </row>
    <row r="227" spans="1:65" s="13" customFormat="1" ht="11.25">
      <c r="B227" s="208"/>
      <c r="C227" s="209"/>
      <c r="D227" s="204" t="s">
        <v>181</v>
      </c>
      <c r="E227" s="209"/>
      <c r="F227" s="211" t="s">
        <v>933</v>
      </c>
      <c r="G227" s="209"/>
      <c r="H227" s="212">
        <v>295.964</v>
      </c>
      <c r="I227" s="213"/>
      <c r="J227" s="209"/>
      <c r="K227" s="209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181</v>
      </c>
      <c r="AU227" s="218" t="s">
        <v>84</v>
      </c>
      <c r="AV227" s="13" t="s">
        <v>84</v>
      </c>
      <c r="AW227" s="13" t="s">
        <v>4</v>
      </c>
      <c r="AX227" s="13" t="s">
        <v>82</v>
      </c>
      <c r="AY227" s="218" t="s">
        <v>143</v>
      </c>
    </row>
    <row r="228" spans="1:65" s="2" customFormat="1" ht="21.75" customHeight="1">
      <c r="A228" s="36"/>
      <c r="B228" s="37"/>
      <c r="C228" s="190" t="s">
        <v>450</v>
      </c>
      <c r="D228" s="190" t="s">
        <v>146</v>
      </c>
      <c r="E228" s="191" t="s">
        <v>471</v>
      </c>
      <c r="F228" s="192" t="s">
        <v>934</v>
      </c>
      <c r="G228" s="193" t="s">
        <v>461</v>
      </c>
      <c r="H228" s="262"/>
      <c r="I228" s="195"/>
      <c r="J228" s="196">
        <f>ROUND(I228*H228,2)</f>
        <v>0</v>
      </c>
      <c r="K228" s="197"/>
      <c r="L228" s="41"/>
      <c r="M228" s="198" t="s">
        <v>19</v>
      </c>
      <c r="N228" s="199" t="s">
        <v>45</v>
      </c>
      <c r="O228" s="66"/>
      <c r="P228" s="200">
        <f>O228*H228</f>
        <v>0</v>
      </c>
      <c r="Q228" s="200">
        <v>0</v>
      </c>
      <c r="R228" s="200">
        <f>Q228*H228</f>
        <v>0</v>
      </c>
      <c r="S228" s="200">
        <v>0</v>
      </c>
      <c r="T228" s="201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2" t="s">
        <v>228</v>
      </c>
      <c r="AT228" s="202" t="s">
        <v>146</v>
      </c>
      <c r="AU228" s="202" t="s">
        <v>84</v>
      </c>
      <c r="AY228" s="19" t="s">
        <v>143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9" t="s">
        <v>82</v>
      </c>
      <c r="BK228" s="203">
        <f>ROUND(I228*H228,2)</f>
        <v>0</v>
      </c>
      <c r="BL228" s="19" t="s">
        <v>228</v>
      </c>
      <c r="BM228" s="202" t="s">
        <v>935</v>
      </c>
    </row>
    <row r="229" spans="1:65" s="12" customFormat="1" ht="22.9" customHeight="1">
      <c r="B229" s="174"/>
      <c r="C229" s="175"/>
      <c r="D229" s="176" t="s">
        <v>73</v>
      </c>
      <c r="E229" s="188" t="s">
        <v>541</v>
      </c>
      <c r="F229" s="188" t="s">
        <v>542</v>
      </c>
      <c r="G229" s="175"/>
      <c r="H229" s="175"/>
      <c r="I229" s="178"/>
      <c r="J229" s="189">
        <f>BK229</f>
        <v>0</v>
      </c>
      <c r="K229" s="175"/>
      <c r="L229" s="180"/>
      <c r="M229" s="181"/>
      <c r="N229" s="182"/>
      <c r="O229" s="182"/>
      <c r="P229" s="183">
        <f>SUM(P230:P234)</f>
        <v>0</v>
      </c>
      <c r="Q229" s="182"/>
      <c r="R229" s="183">
        <f>SUM(R230:R234)</f>
        <v>0</v>
      </c>
      <c r="S229" s="182"/>
      <c r="T229" s="184">
        <f>SUM(T230:T234)</f>
        <v>0.17500000000000002</v>
      </c>
      <c r="AR229" s="185" t="s">
        <v>84</v>
      </c>
      <c r="AT229" s="186" t="s">
        <v>73</v>
      </c>
      <c r="AU229" s="186" t="s">
        <v>82</v>
      </c>
      <c r="AY229" s="185" t="s">
        <v>143</v>
      </c>
      <c r="BK229" s="187">
        <f>SUM(BK230:BK234)</f>
        <v>0</v>
      </c>
    </row>
    <row r="230" spans="1:65" s="2" customFormat="1" ht="16.5" customHeight="1">
      <c r="A230" s="36"/>
      <c r="B230" s="37"/>
      <c r="C230" s="190" t="s">
        <v>454</v>
      </c>
      <c r="D230" s="190" t="s">
        <v>146</v>
      </c>
      <c r="E230" s="191" t="s">
        <v>936</v>
      </c>
      <c r="F230" s="192" t="s">
        <v>937</v>
      </c>
      <c r="G230" s="193" t="s">
        <v>186</v>
      </c>
      <c r="H230" s="194">
        <v>5</v>
      </c>
      <c r="I230" s="195"/>
      <c r="J230" s="196">
        <f>ROUND(I230*H230,2)</f>
        <v>0</v>
      </c>
      <c r="K230" s="197"/>
      <c r="L230" s="41"/>
      <c r="M230" s="198" t="s">
        <v>19</v>
      </c>
      <c r="N230" s="199" t="s">
        <v>45</v>
      </c>
      <c r="O230" s="66"/>
      <c r="P230" s="200">
        <f>O230*H230</f>
        <v>0</v>
      </c>
      <c r="Q230" s="200">
        <v>0</v>
      </c>
      <c r="R230" s="200">
        <f>Q230*H230</f>
        <v>0</v>
      </c>
      <c r="S230" s="200">
        <v>0</v>
      </c>
      <c r="T230" s="201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2" t="s">
        <v>228</v>
      </c>
      <c r="AT230" s="202" t="s">
        <v>146</v>
      </c>
      <c r="AU230" s="202" t="s">
        <v>84</v>
      </c>
      <c r="AY230" s="19" t="s">
        <v>143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19" t="s">
        <v>82</v>
      </c>
      <c r="BK230" s="203">
        <f>ROUND(I230*H230,2)</f>
        <v>0</v>
      </c>
      <c r="BL230" s="19" t="s">
        <v>228</v>
      </c>
      <c r="BM230" s="202" t="s">
        <v>938</v>
      </c>
    </row>
    <row r="231" spans="1:65" s="2" customFormat="1" ht="21.75" customHeight="1">
      <c r="A231" s="36"/>
      <c r="B231" s="37"/>
      <c r="C231" s="251" t="s">
        <v>458</v>
      </c>
      <c r="D231" s="251" t="s">
        <v>250</v>
      </c>
      <c r="E231" s="252" t="s">
        <v>939</v>
      </c>
      <c r="F231" s="253" t="s">
        <v>940</v>
      </c>
      <c r="G231" s="254" t="s">
        <v>186</v>
      </c>
      <c r="H231" s="255">
        <v>5</v>
      </c>
      <c r="I231" s="256"/>
      <c r="J231" s="257">
        <f>ROUND(I231*H231,2)</f>
        <v>0</v>
      </c>
      <c r="K231" s="258"/>
      <c r="L231" s="259"/>
      <c r="M231" s="260" t="s">
        <v>19</v>
      </c>
      <c r="N231" s="261" t="s">
        <v>45</v>
      </c>
      <c r="O231" s="66"/>
      <c r="P231" s="200">
        <f>O231*H231</f>
        <v>0</v>
      </c>
      <c r="Q231" s="200">
        <v>0</v>
      </c>
      <c r="R231" s="200">
        <f>Q231*H231</f>
        <v>0</v>
      </c>
      <c r="S231" s="200">
        <v>0</v>
      </c>
      <c r="T231" s="201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02" t="s">
        <v>299</v>
      </c>
      <c r="AT231" s="202" t="s">
        <v>250</v>
      </c>
      <c r="AU231" s="202" t="s">
        <v>84</v>
      </c>
      <c r="AY231" s="19" t="s">
        <v>143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19" t="s">
        <v>82</v>
      </c>
      <c r="BK231" s="203">
        <f>ROUND(I231*H231,2)</f>
        <v>0</v>
      </c>
      <c r="BL231" s="19" t="s">
        <v>228</v>
      </c>
      <c r="BM231" s="202" t="s">
        <v>941</v>
      </c>
    </row>
    <row r="232" spans="1:65" s="2" customFormat="1" ht="19.5">
      <c r="A232" s="36"/>
      <c r="B232" s="37"/>
      <c r="C232" s="38"/>
      <c r="D232" s="204" t="s">
        <v>152</v>
      </c>
      <c r="E232" s="38"/>
      <c r="F232" s="205" t="s">
        <v>942</v>
      </c>
      <c r="G232" s="38"/>
      <c r="H232" s="38"/>
      <c r="I232" s="110"/>
      <c r="J232" s="38"/>
      <c r="K232" s="38"/>
      <c r="L232" s="41"/>
      <c r="M232" s="206"/>
      <c r="N232" s="207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152</v>
      </c>
      <c r="AU232" s="19" t="s">
        <v>84</v>
      </c>
    </row>
    <row r="233" spans="1:65" s="2" customFormat="1" ht="16.5" customHeight="1">
      <c r="A233" s="36"/>
      <c r="B233" s="37"/>
      <c r="C233" s="190" t="s">
        <v>465</v>
      </c>
      <c r="D233" s="190" t="s">
        <v>146</v>
      </c>
      <c r="E233" s="191" t="s">
        <v>943</v>
      </c>
      <c r="F233" s="192" t="s">
        <v>944</v>
      </c>
      <c r="G233" s="193" t="s">
        <v>186</v>
      </c>
      <c r="H233" s="194">
        <v>5</v>
      </c>
      <c r="I233" s="195"/>
      <c r="J233" s="196">
        <f>ROUND(I233*H233,2)</f>
        <v>0</v>
      </c>
      <c r="K233" s="197"/>
      <c r="L233" s="41"/>
      <c r="M233" s="198" t="s">
        <v>19</v>
      </c>
      <c r="N233" s="199" t="s">
        <v>45</v>
      </c>
      <c r="O233" s="66"/>
      <c r="P233" s="200">
        <f>O233*H233</f>
        <v>0</v>
      </c>
      <c r="Q233" s="200">
        <v>0</v>
      </c>
      <c r="R233" s="200">
        <f>Q233*H233</f>
        <v>0</v>
      </c>
      <c r="S233" s="200">
        <v>3.5000000000000003E-2</v>
      </c>
      <c r="T233" s="201">
        <f>S233*H233</f>
        <v>0.17500000000000002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02" t="s">
        <v>228</v>
      </c>
      <c r="AT233" s="202" t="s">
        <v>146</v>
      </c>
      <c r="AU233" s="202" t="s">
        <v>84</v>
      </c>
      <c r="AY233" s="19" t="s">
        <v>143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19" t="s">
        <v>82</v>
      </c>
      <c r="BK233" s="203">
        <f>ROUND(I233*H233,2)</f>
        <v>0</v>
      </c>
      <c r="BL233" s="19" t="s">
        <v>228</v>
      </c>
      <c r="BM233" s="202" t="s">
        <v>945</v>
      </c>
    </row>
    <row r="234" spans="1:65" s="2" customFormat="1" ht="21.75" customHeight="1">
      <c r="A234" s="36"/>
      <c r="B234" s="37"/>
      <c r="C234" s="190" t="s">
        <v>470</v>
      </c>
      <c r="D234" s="190" t="s">
        <v>146</v>
      </c>
      <c r="E234" s="191" t="s">
        <v>634</v>
      </c>
      <c r="F234" s="192" t="s">
        <v>946</v>
      </c>
      <c r="G234" s="193" t="s">
        <v>461</v>
      </c>
      <c r="H234" s="262"/>
      <c r="I234" s="195"/>
      <c r="J234" s="196">
        <f>ROUND(I234*H234,2)</f>
        <v>0</v>
      </c>
      <c r="K234" s="197"/>
      <c r="L234" s="41"/>
      <c r="M234" s="198" t="s">
        <v>19</v>
      </c>
      <c r="N234" s="199" t="s">
        <v>45</v>
      </c>
      <c r="O234" s="66"/>
      <c r="P234" s="200">
        <f>O234*H234</f>
        <v>0</v>
      </c>
      <c r="Q234" s="200">
        <v>0</v>
      </c>
      <c r="R234" s="200">
        <f>Q234*H234</f>
        <v>0</v>
      </c>
      <c r="S234" s="200">
        <v>0</v>
      </c>
      <c r="T234" s="201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2" t="s">
        <v>228</v>
      </c>
      <c r="AT234" s="202" t="s">
        <v>146</v>
      </c>
      <c r="AU234" s="202" t="s">
        <v>84</v>
      </c>
      <c r="AY234" s="19" t="s">
        <v>143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19" t="s">
        <v>82</v>
      </c>
      <c r="BK234" s="203">
        <f>ROUND(I234*H234,2)</f>
        <v>0</v>
      </c>
      <c r="BL234" s="19" t="s">
        <v>228</v>
      </c>
      <c r="BM234" s="202" t="s">
        <v>947</v>
      </c>
    </row>
    <row r="235" spans="1:65" s="12" customFormat="1" ht="22.9" customHeight="1">
      <c r="B235" s="174"/>
      <c r="C235" s="175"/>
      <c r="D235" s="176" t="s">
        <v>73</v>
      </c>
      <c r="E235" s="188" t="s">
        <v>948</v>
      </c>
      <c r="F235" s="188" t="s">
        <v>949</v>
      </c>
      <c r="G235" s="175"/>
      <c r="H235" s="175"/>
      <c r="I235" s="178"/>
      <c r="J235" s="189">
        <f>BK235</f>
        <v>0</v>
      </c>
      <c r="K235" s="175"/>
      <c r="L235" s="180"/>
      <c r="M235" s="181"/>
      <c r="N235" s="182"/>
      <c r="O235" s="182"/>
      <c r="P235" s="183">
        <f>SUM(P236:P243)</f>
        <v>0</v>
      </c>
      <c r="Q235" s="182"/>
      <c r="R235" s="183">
        <f>SUM(R236:R243)</f>
        <v>0</v>
      </c>
      <c r="S235" s="182"/>
      <c r="T235" s="184">
        <f>SUM(T236:T243)</f>
        <v>0</v>
      </c>
      <c r="AR235" s="185" t="s">
        <v>84</v>
      </c>
      <c r="AT235" s="186" t="s">
        <v>73</v>
      </c>
      <c r="AU235" s="186" t="s">
        <v>82</v>
      </c>
      <c r="AY235" s="185" t="s">
        <v>143</v>
      </c>
      <c r="BK235" s="187">
        <f>SUM(BK236:BK243)</f>
        <v>0</v>
      </c>
    </row>
    <row r="236" spans="1:65" s="2" customFormat="1" ht="21.75" customHeight="1">
      <c r="A236" s="36"/>
      <c r="B236" s="37"/>
      <c r="C236" s="190" t="s">
        <v>476</v>
      </c>
      <c r="D236" s="190" t="s">
        <v>146</v>
      </c>
      <c r="E236" s="191" t="s">
        <v>950</v>
      </c>
      <c r="F236" s="192" t="s">
        <v>951</v>
      </c>
      <c r="G236" s="193" t="s">
        <v>158</v>
      </c>
      <c r="H236" s="194">
        <v>257.36</v>
      </c>
      <c r="I236" s="195"/>
      <c r="J236" s="196">
        <f>ROUND(I236*H236,2)</f>
        <v>0</v>
      </c>
      <c r="K236" s="197"/>
      <c r="L236" s="41"/>
      <c r="M236" s="198" t="s">
        <v>19</v>
      </c>
      <c r="N236" s="199" t="s">
        <v>45</v>
      </c>
      <c r="O236" s="66"/>
      <c r="P236" s="200">
        <f>O236*H236</f>
        <v>0</v>
      </c>
      <c r="Q236" s="200">
        <v>0</v>
      </c>
      <c r="R236" s="200">
        <f>Q236*H236</f>
        <v>0</v>
      </c>
      <c r="S236" s="200">
        <v>0</v>
      </c>
      <c r="T236" s="201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02" t="s">
        <v>228</v>
      </c>
      <c r="AT236" s="202" t="s">
        <v>146</v>
      </c>
      <c r="AU236" s="202" t="s">
        <v>84</v>
      </c>
      <c r="AY236" s="19" t="s">
        <v>143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9" t="s">
        <v>82</v>
      </c>
      <c r="BK236" s="203">
        <f>ROUND(I236*H236,2)</f>
        <v>0</v>
      </c>
      <c r="BL236" s="19" t="s">
        <v>228</v>
      </c>
      <c r="BM236" s="202" t="s">
        <v>952</v>
      </c>
    </row>
    <row r="237" spans="1:65" s="2" customFormat="1" ht="33" customHeight="1">
      <c r="A237" s="36"/>
      <c r="B237" s="37"/>
      <c r="C237" s="190" t="s">
        <v>480</v>
      </c>
      <c r="D237" s="190" t="s">
        <v>146</v>
      </c>
      <c r="E237" s="191" t="s">
        <v>953</v>
      </c>
      <c r="F237" s="192" t="s">
        <v>954</v>
      </c>
      <c r="G237" s="193" t="s">
        <v>158</v>
      </c>
      <c r="H237" s="194">
        <v>257.36</v>
      </c>
      <c r="I237" s="195"/>
      <c r="J237" s="196">
        <f>ROUND(I237*H237,2)</f>
        <v>0</v>
      </c>
      <c r="K237" s="197"/>
      <c r="L237" s="41"/>
      <c r="M237" s="198" t="s">
        <v>19</v>
      </c>
      <c r="N237" s="199" t="s">
        <v>45</v>
      </c>
      <c r="O237" s="66"/>
      <c r="P237" s="200">
        <f>O237*H237</f>
        <v>0</v>
      </c>
      <c r="Q237" s="200">
        <v>0</v>
      </c>
      <c r="R237" s="200">
        <f>Q237*H237</f>
        <v>0</v>
      </c>
      <c r="S237" s="200">
        <v>0</v>
      </c>
      <c r="T237" s="201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2" t="s">
        <v>228</v>
      </c>
      <c r="AT237" s="202" t="s">
        <v>146</v>
      </c>
      <c r="AU237" s="202" t="s">
        <v>84</v>
      </c>
      <c r="AY237" s="19" t="s">
        <v>143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9" t="s">
        <v>82</v>
      </c>
      <c r="BK237" s="203">
        <f>ROUND(I237*H237,2)</f>
        <v>0</v>
      </c>
      <c r="BL237" s="19" t="s">
        <v>228</v>
      </c>
      <c r="BM237" s="202" t="s">
        <v>955</v>
      </c>
    </row>
    <row r="238" spans="1:65" s="2" customFormat="1" ht="21.75" customHeight="1">
      <c r="A238" s="36"/>
      <c r="B238" s="37"/>
      <c r="C238" s="190" t="s">
        <v>484</v>
      </c>
      <c r="D238" s="190" t="s">
        <v>146</v>
      </c>
      <c r="E238" s="191" t="s">
        <v>956</v>
      </c>
      <c r="F238" s="192" t="s">
        <v>957</v>
      </c>
      <c r="G238" s="193" t="s">
        <v>158</v>
      </c>
      <c r="H238" s="194">
        <v>257.36</v>
      </c>
      <c r="I238" s="195"/>
      <c r="J238" s="196">
        <f>ROUND(I238*H238,2)</f>
        <v>0</v>
      </c>
      <c r="K238" s="197"/>
      <c r="L238" s="41"/>
      <c r="M238" s="198" t="s">
        <v>19</v>
      </c>
      <c r="N238" s="199" t="s">
        <v>45</v>
      </c>
      <c r="O238" s="66"/>
      <c r="P238" s="200">
        <f>O238*H238</f>
        <v>0</v>
      </c>
      <c r="Q238" s="200">
        <v>0</v>
      </c>
      <c r="R238" s="200">
        <f>Q238*H238</f>
        <v>0</v>
      </c>
      <c r="S238" s="200">
        <v>0</v>
      </c>
      <c r="T238" s="201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2" t="s">
        <v>228</v>
      </c>
      <c r="AT238" s="202" t="s">
        <v>146</v>
      </c>
      <c r="AU238" s="202" t="s">
        <v>84</v>
      </c>
      <c r="AY238" s="19" t="s">
        <v>143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9" t="s">
        <v>82</v>
      </c>
      <c r="BK238" s="203">
        <f>ROUND(I238*H238,2)</f>
        <v>0</v>
      </c>
      <c r="BL238" s="19" t="s">
        <v>228</v>
      </c>
      <c r="BM238" s="202" t="s">
        <v>958</v>
      </c>
    </row>
    <row r="239" spans="1:65" s="2" customFormat="1" ht="21.75" customHeight="1">
      <c r="A239" s="36"/>
      <c r="B239" s="37"/>
      <c r="C239" s="190" t="s">
        <v>488</v>
      </c>
      <c r="D239" s="190" t="s">
        <v>146</v>
      </c>
      <c r="E239" s="191" t="s">
        <v>959</v>
      </c>
      <c r="F239" s="192" t="s">
        <v>960</v>
      </c>
      <c r="G239" s="193" t="s">
        <v>158</v>
      </c>
      <c r="H239" s="194">
        <v>257.36</v>
      </c>
      <c r="I239" s="195"/>
      <c r="J239" s="196">
        <f>ROUND(I239*H239,2)</f>
        <v>0</v>
      </c>
      <c r="K239" s="197"/>
      <c r="L239" s="41"/>
      <c r="M239" s="198" t="s">
        <v>19</v>
      </c>
      <c r="N239" s="199" t="s">
        <v>45</v>
      </c>
      <c r="O239" s="66"/>
      <c r="P239" s="200">
        <f>O239*H239</f>
        <v>0</v>
      </c>
      <c r="Q239" s="200">
        <v>0</v>
      </c>
      <c r="R239" s="200">
        <f>Q239*H239</f>
        <v>0</v>
      </c>
      <c r="S239" s="200">
        <v>0</v>
      </c>
      <c r="T239" s="201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02" t="s">
        <v>228</v>
      </c>
      <c r="AT239" s="202" t="s">
        <v>146</v>
      </c>
      <c r="AU239" s="202" t="s">
        <v>84</v>
      </c>
      <c r="AY239" s="19" t="s">
        <v>143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19" t="s">
        <v>82</v>
      </c>
      <c r="BK239" s="203">
        <f>ROUND(I239*H239,2)</f>
        <v>0</v>
      </c>
      <c r="BL239" s="19" t="s">
        <v>228</v>
      </c>
      <c r="BM239" s="202" t="s">
        <v>961</v>
      </c>
    </row>
    <row r="240" spans="1:65" s="2" customFormat="1" ht="21.75" customHeight="1">
      <c r="A240" s="36"/>
      <c r="B240" s="37"/>
      <c r="C240" s="190" t="s">
        <v>494</v>
      </c>
      <c r="D240" s="190" t="s">
        <v>146</v>
      </c>
      <c r="E240" s="191" t="s">
        <v>962</v>
      </c>
      <c r="F240" s="192" t="s">
        <v>963</v>
      </c>
      <c r="G240" s="193" t="s">
        <v>158</v>
      </c>
      <c r="H240" s="194">
        <v>74.099999999999994</v>
      </c>
      <c r="I240" s="195"/>
      <c r="J240" s="196">
        <f>ROUND(I240*H240,2)</f>
        <v>0</v>
      </c>
      <c r="K240" s="197"/>
      <c r="L240" s="41"/>
      <c r="M240" s="198" t="s">
        <v>19</v>
      </c>
      <c r="N240" s="199" t="s">
        <v>45</v>
      </c>
      <c r="O240" s="66"/>
      <c r="P240" s="200">
        <f>O240*H240</f>
        <v>0</v>
      </c>
      <c r="Q240" s="200">
        <v>0</v>
      </c>
      <c r="R240" s="200">
        <f>Q240*H240</f>
        <v>0</v>
      </c>
      <c r="S240" s="200">
        <v>0</v>
      </c>
      <c r="T240" s="201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2" t="s">
        <v>228</v>
      </c>
      <c r="AT240" s="202" t="s">
        <v>146</v>
      </c>
      <c r="AU240" s="202" t="s">
        <v>84</v>
      </c>
      <c r="AY240" s="19" t="s">
        <v>143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19" t="s">
        <v>82</v>
      </c>
      <c r="BK240" s="203">
        <f>ROUND(I240*H240,2)</f>
        <v>0</v>
      </c>
      <c r="BL240" s="19" t="s">
        <v>228</v>
      </c>
      <c r="BM240" s="202" t="s">
        <v>964</v>
      </c>
    </row>
    <row r="241" spans="1:65" s="2" customFormat="1" ht="19.5">
      <c r="A241" s="36"/>
      <c r="B241" s="37"/>
      <c r="C241" s="38"/>
      <c r="D241" s="204" t="s">
        <v>152</v>
      </c>
      <c r="E241" s="38"/>
      <c r="F241" s="205" t="s">
        <v>965</v>
      </c>
      <c r="G241" s="38"/>
      <c r="H241" s="38"/>
      <c r="I241" s="110"/>
      <c r="J241" s="38"/>
      <c r="K241" s="38"/>
      <c r="L241" s="41"/>
      <c r="M241" s="206"/>
      <c r="N241" s="207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152</v>
      </c>
      <c r="AU241" s="19" t="s">
        <v>84</v>
      </c>
    </row>
    <row r="242" spans="1:65" s="2" customFormat="1" ht="21.75" customHeight="1">
      <c r="A242" s="36"/>
      <c r="B242" s="37"/>
      <c r="C242" s="190" t="s">
        <v>498</v>
      </c>
      <c r="D242" s="190" t="s">
        <v>146</v>
      </c>
      <c r="E242" s="191" t="s">
        <v>966</v>
      </c>
      <c r="F242" s="192" t="s">
        <v>967</v>
      </c>
      <c r="G242" s="193" t="s">
        <v>158</v>
      </c>
      <c r="H242" s="194">
        <v>74.099999999999994</v>
      </c>
      <c r="I242" s="195"/>
      <c r="J242" s="196">
        <f>ROUND(I242*H242,2)</f>
        <v>0</v>
      </c>
      <c r="K242" s="197"/>
      <c r="L242" s="41"/>
      <c r="M242" s="198" t="s">
        <v>19</v>
      </c>
      <c r="N242" s="199" t="s">
        <v>45</v>
      </c>
      <c r="O242" s="66"/>
      <c r="P242" s="200">
        <f>O242*H242</f>
        <v>0</v>
      </c>
      <c r="Q242" s="200">
        <v>0</v>
      </c>
      <c r="R242" s="200">
        <f>Q242*H242</f>
        <v>0</v>
      </c>
      <c r="S242" s="200">
        <v>0</v>
      </c>
      <c r="T242" s="201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2" t="s">
        <v>228</v>
      </c>
      <c r="AT242" s="202" t="s">
        <v>146</v>
      </c>
      <c r="AU242" s="202" t="s">
        <v>84</v>
      </c>
      <c r="AY242" s="19" t="s">
        <v>143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19" t="s">
        <v>82</v>
      </c>
      <c r="BK242" s="203">
        <f>ROUND(I242*H242,2)</f>
        <v>0</v>
      </c>
      <c r="BL242" s="19" t="s">
        <v>228</v>
      </c>
      <c r="BM242" s="202" t="s">
        <v>968</v>
      </c>
    </row>
    <row r="243" spans="1:65" s="2" customFormat="1" ht="29.25">
      <c r="A243" s="36"/>
      <c r="B243" s="37"/>
      <c r="C243" s="38"/>
      <c r="D243" s="204" t="s">
        <v>152</v>
      </c>
      <c r="E243" s="38"/>
      <c r="F243" s="205" t="s">
        <v>969</v>
      </c>
      <c r="G243" s="38"/>
      <c r="H243" s="38"/>
      <c r="I243" s="110"/>
      <c r="J243" s="38"/>
      <c r="K243" s="38"/>
      <c r="L243" s="41"/>
      <c r="M243" s="263"/>
      <c r="N243" s="264"/>
      <c r="O243" s="265"/>
      <c r="P243" s="265"/>
      <c r="Q243" s="265"/>
      <c r="R243" s="265"/>
      <c r="S243" s="265"/>
      <c r="T243" s="26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152</v>
      </c>
      <c r="AU243" s="19" t="s">
        <v>84</v>
      </c>
    </row>
    <row r="244" spans="1:65" s="2" customFormat="1" ht="6.95" customHeight="1">
      <c r="A244" s="36"/>
      <c r="B244" s="49"/>
      <c r="C244" s="50"/>
      <c r="D244" s="50"/>
      <c r="E244" s="50"/>
      <c r="F244" s="50"/>
      <c r="G244" s="50"/>
      <c r="H244" s="50"/>
      <c r="I244" s="138"/>
      <c r="J244" s="50"/>
      <c r="K244" s="50"/>
      <c r="L244" s="41"/>
      <c r="M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</row>
  </sheetData>
  <sheetProtection algorithmName="SHA-512" hashValue="VWSpTfUKilJy0cSFnRuPmgn4ECVt8RwjP/+DFa+7Bbud283gNumYGs/p3mc3FSbfbL4rnFyYHalUZb7boIU/ew==" saltValue="Vee1FfIVEhnjwjk7J/lhoU3e6XqzuXe6bxh/ZadGSb309zCxFv4t5eJYHQyuHAL9yp2hTPBiRS92lFJ/6UWSCg==" spinCount="100000" sheet="1" objects="1" scenarios="1" formatColumns="0" formatRows="0" autoFilter="0"/>
  <autoFilter ref="C91:K243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3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AT2" s="19" t="s">
        <v>90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84</v>
      </c>
    </row>
    <row r="4" spans="1:46" s="1" customFormat="1" ht="24.95" customHeight="1">
      <c r="B4" s="22"/>
      <c r="D4" s="107" t="s">
        <v>103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91" t="str">
        <f>'Rekapitulace stavby'!K6</f>
        <v>Kralupy nad Vltavou předměstí ON - oprava</v>
      </c>
      <c r="F7" s="392"/>
      <c r="G7" s="392"/>
      <c r="H7" s="392"/>
      <c r="I7" s="103"/>
      <c r="L7" s="22"/>
    </row>
    <row r="8" spans="1:46" s="2" customFormat="1" ht="12" customHeight="1">
      <c r="A8" s="36"/>
      <c r="B8" s="41"/>
      <c r="C8" s="36"/>
      <c r="D8" s="109" t="s">
        <v>104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3" t="s">
        <v>970</v>
      </c>
      <c r="F9" s="394"/>
      <c r="G9" s="394"/>
      <c r="H9" s="394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8. 4. 2020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">
        <v>27</v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">
        <v>28</v>
      </c>
      <c r="F15" s="36"/>
      <c r="G15" s="36"/>
      <c r="H15" s="36"/>
      <c r="I15" s="113" t="s">
        <v>29</v>
      </c>
      <c r="J15" s="112" t="s">
        <v>30</v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31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5" t="str">
        <f>'Rekapitulace stavby'!E14</f>
        <v>Vyplň údaj</v>
      </c>
      <c r="F18" s="396"/>
      <c r="G18" s="396"/>
      <c r="H18" s="396"/>
      <c r="I18" s="113" t="s">
        <v>29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33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 xml:space="preserve"> </v>
      </c>
      <c r="F21" s="36"/>
      <c r="G21" s="36"/>
      <c r="H21" s="36"/>
      <c r="I21" s="113" t="s">
        <v>29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36</v>
      </c>
      <c r="E23" s="36"/>
      <c r="F23" s="36"/>
      <c r="G23" s="36"/>
      <c r="H23" s="36"/>
      <c r="I23" s="113" t="s">
        <v>26</v>
      </c>
      <c r="J23" s="112" t="s">
        <v>19</v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">
        <v>37</v>
      </c>
      <c r="F24" s="36"/>
      <c r="G24" s="36"/>
      <c r="H24" s="36"/>
      <c r="I24" s="113" t="s">
        <v>29</v>
      </c>
      <c r="J24" s="112" t="s">
        <v>19</v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38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97" t="s">
        <v>19</v>
      </c>
      <c r="F27" s="397"/>
      <c r="G27" s="397"/>
      <c r="H27" s="397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40</v>
      </c>
      <c r="E30" s="36"/>
      <c r="F30" s="36"/>
      <c r="G30" s="36"/>
      <c r="H30" s="36"/>
      <c r="I30" s="110"/>
      <c r="J30" s="122">
        <f>ROUND(J94,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42</v>
      </c>
      <c r="G32" s="36"/>
      <c r="H32" s="36"/>
      <c r="I32" s="124" t="s">
        <v>41</v>
      </c>
      <c r="J32" s="123" t="s">
        <v>43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44</v>
      </c>
      <c r="E33" s="109" t="s">
        <v>45</v>
      </c>
      <c r="F33" s="126">
        <f>ROUND((SUM(BE94:BE179)),  2)</f>
        <v>0</v>
      </c>
      <c r="G33" s="36"/>
      <c r="H33" s="36"/>
      <c r="I33" s="127">
        <v>0.21</v>
      </c>
      <c r="J33" s="126">
        <f>ROUND(((SUM(BE94:BE179))*I33),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46</v>
      </c>
      <c r="F34" s="126">
        <f>ROUND((SUM(BF94:BF179)),  2)</f>
        <v>0</v>
      </c>
      <c r="G34" s="36"/>
      <c r="H34" s="36"/>
      <c r="I34" s="127">
        <v>0.15</v>
      </c>
      <c r="J34" s="126">
        <f>ROUND(((SUM(BF94:BF179))*I34),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47</v>
      </c>
      <c r="F35" s="126">
        <f>ROUND((SUM(BG94:BG179)),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48</v>
      </c>
      <c r="F36" s="126">
        <f>ROUND((SUM(BH94:BH179)),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49</v>
      </c>
      <c r="F37" s="126">
        <f>ROUND((SUM(BI94:BI179)),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50</v>
      </c>
      <c r="E39" s="130"/>
      <c r="F39" s="130"/>
      <c r="G39" s="131" t="s">
        <v>51</v>
      </c>
      <c r="H39" s="132" t="s">
        <v>52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106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8" t="str">
        <f>E7</f>
        <v>Kralupy nad Vltavou předměstí ON - oprava</v>
      </c>
      <c r="F48" s="399"/>
      <c r="G48" s="399"/>
      <c r="H48" s="399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104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1" t="str">
        <f>E9</f>
        <v>SO.03 - Oprava čekárny</v>
      </c>
      <c r="F50" s="400"/>
      <c r="G50" s="400"/>
      <c r="H50" s="400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Kralupy nad Vltavou</v>
      </c>
      <c r="G52" s="38"/>
      <c r="H52" s="38"/>
      <c r="I52" s="113" t="s">
        <v>23</v>
      </c>
      <c r="J52" s="61" t="str">
        <f>IF(J12="","",J12)</f>
        <v>8. 4. 2020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Správa železnic, státní organizace</v>
      </c>
      <c r="G54" s="38"/>
      <c r="H54" s="38"/>
      <c r="I54" s="113" t="s">
        <v>33</v>
      </c>
      <c r="J54" s="34" t="str">
        <f>E21</f>
        <v xml:space="preserve"> 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113" t="s">
        <v>36</v>
      </c>
      <c r="J55" s="34" t="str">
        <f>E24</f>
        <v>L. Malý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107</v>
      </c>
      <c r="D57" s="143"/>
      <c r="E57" s="143"/>
      <c r="F57" s="143"/>
      <c r="G57" s="143"/>
      <c r="H57" s="143"/>
      <c r="I57" s="144"/>
      <c r="J57" s="145" t="s">
        <v>108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72</v>
      </c>
      <c r="D59" s="38"/>
      <c r="E59" s="38"/>
      <c r="F59" s="38"/>
      <c r="G59" s="38"/>
      <c r="H59" s="38"/>
      <c r="I59" s="110"/>
      <c r="J59" s="79">
        <f>J94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109</v>
      </c>
    </row>
    <row r="60" spans="1:47" s="9" customFormat="1" ht="24.95" customHeight="1">
      <c r="B60" s="147"/>
      <c r="C60" s="148"/>
      <c r="D60" s="149" t="s">
        <v>110</v>
      </c>
      <c r="E60" s="150"/>
      <c r="F60" s="150"/>
      <c r="G60" s="150"/>
      <c r="H60" s="150"/>
      <c r="I60" s="151"/>
      <c r="J60" s="152">
        <f>J95</f>
        <v>0</v>
      </c>
      <c r="K60" s="148"/>
      <c r="L60" s="153"/>
    </row>
    <row r="61" spans="1:47" s="10" customFormat="1" ht="19.899999999999999" customHeight="1">
      <c r="B61" s="154"/>
      <c r="C61" s="155"/>
      <c r="D61" s="156" t="s">
        <v>112</v>
      </c>
      <c r="E61" s="157"/>
      <c r="F61" s="157"/>
      <c r="G61" s="157"/>
      <c r="H61" s="157"/>
      <c r="I61" s="158"/>
      <c r="J61" s="159">
        <f>J96</f>
        <v>0</v>
      </c>
      <c r="K61" s="155"/>
      <c r="L61" s="160"/>
    </row>
    <row r="62" spans="1:47" s="10" customFormat="1" ht="19.899999999999999" customHeight="1">
      <c r="B62" s="154"/>
      <c r="C62" s="155"/>
      <c r="D62" s="156" t="s">
        <v>713</v>
      </c>
      <c r="E62" s="157"/>
      <c r="F62" s="157"/>
      <c r="G62" s="157"/>
      <c r="H62" s="157"/>
      <c r="I62" s="158"/>
      <c r="J62" s="159">
        <f>J105</f>
        <v>0</v>
      </c>
      <c r="K62" s="155"/>
      <c r="L62" s="160"/>
    </row>
    <row r="63" spans="1:47" s="10" customFormat="1" ht="19.899999999999999" customHeight="1">
      <c r="B63" s="154"/>
      <c r="C63" s="155"/>
      <c r="D63" s="156" t="s">
        <v>115</v>
      </c>
      <c r="E63" s="157"/>
      <c r="F63" s="157"/>
      <c r="G63" s="157"/>
      <c r="H63" s="157"/>
      <c r="I63" s="158"/>
      <c r="J63" s="159">
        <f>J111</f>
        <v>0</v>
      </c>
      <c r="K63" s="155"/>
      <c r="L63" s="160"/>
    </row>
    <row r="64" spans="1:47" s="10" customFormat="1" ht="19.899999999999999" customHeight="1">
      <c r="B64" s="154"/>
      <c r="C64" s="155"/>
      <c r="D64" s="156" t="s">
        <v>116</v>
      </c>
      <c r="E64" s="157"/>
      <c r="F64" s="157"/>
      <c r="G64" s="157"/>
      <c r="H64" s="157"/>
      <c r="I64" s="158"/>
      <c r="J64" s="159">
        <f>J116</f>
        <v>0</v>
      </c>
      <c r="K64" s="155"/>
      <c r="L64" s="160"/>
    </row>
    <row r="65" spans="1:31" s="9" customFormat="1" ht="24.95" customHeight="1">
      <c r="B65" s="147"/>
      <c r="C65" s="148"/>
      <c r="D65" s="149" t="s">
        <v>117</v>
      </c>
      <c r="E65" s="150"/>
      <c r="F65" s="150"/>
      <c r="G65" s="150"/>
      <c r="H65" s="150"/>
      <c r="I65" s="151"/>
      <c r="J65" s="152">
        <f>J118</f>
        <v>0</v>
      </c>
      <c r="K65" s="148"/>
      <c r="L65" s="153"/>
    </row>
    <row r="66" spans="1:31" s="10" customFormat="1" ht="19.899999999999999" customHeight="1">
      <c r="B66" s="154"/>
      <c r="C66" s="155"/>
      <c r="D66" s="156" t="s">
        <v>971</v>
      </c>
      <c r="E66" s="157"/>
      <c r="F66" s="157"/>
      <c r="G66" s="157"/>
      <c r="H66" s="157"/>
      <c r="I66" s="158"/>
      <c r="J66" s="159">
        <f>J119</f>
        <v>0</v>
      </c>
      <c r="K66" s="155"/>
      <c r="L66" s="160"/>
    </row>
    <row r="67" spans="1:31" s="10" customFormat="1" ht="19.899999999999999" customHeight="1">
      <c r="B67" s="154"/>
      <c r="C67" s="155"/>
      <c r="D67" s="156" t="s">
        <v>972</v>
      </c>
      <c r="E67" s="157"/>
      <c r="F67" s="157"/>
      <c r="G67" s="157"/>
      <c r="H67" s="157"/>
      <c r="I67" s="158"/>
      <c r="J67" s="159">
        <f>J125</f>
        <v>0</v>
      </c>
      <c r="K67" s="155"/>
      <c r="L67" s="160"/>
    </row>
    <row r="68" spans="1:31" s="10" customFormat="1" ht="19.899999999999999" customHeight="1">
      <c r="B68" s="154"/>
      <c r="C68" s="155"/>
      <c r="D68" s="156" t="s">
        <v>973</v>
      </c>
      <c r="E68" s="157"/>
      <c r="F68" s="157"/>
      <c r="G68" s="157"/>
      <c r="H68" s="157"/>
      <c r="I68" s="158"/>
      <c r="J68" s="159">
        <f>J128</f>
        <v>0</v>
      </c>
      <c r="K68" s="155"/>
      <c r="L68" s="160"/>
    </row>
    <row r="69" spans="1:31" s="10" customFormat="1" ht="19.899999999999999" customHeight="1">
      <c r="B69" s="154"/>
      <c r="C69" s="155"/>
      <c r="D69" s="156" t="s">
        <v>123</v>
      </c>
      <c r="E69" s="157"/>
      <c r="F69" s="157"/>
      <c r="G69" s="157"/>
      <c r="H69" s="157"/>
      <c r="I69" s="158"/>
      <c r="J69" s="159">
        <f>J135</f>
        <v>0</v>
      </c>
      <c r="K69" s="155"/>
      <c r="L69" s="160"/>
    </row>
    <row r="70" spans="1:31" s="10" customFormat="1" ht="19.899999999999999" customHeight="1">
      <c r="B70" s="154"/>
      <c r="C70" s="155"/>
      <c r="D70" s="156" t="s">
        <v>974</v>
      </c>
      <c r="E70" s="157"/>
      <c r="F70" s="157"/>
      <c r="G70" s="157"/>
      <c r="H70" s="157"/>
      <c r="I70" s="158"/>
      <c r="J70" s="159">
        <f>J139</f>
        <v>0</v>
      </c>
      <c r="K70" s="155"/>
      <c r="L70" s="160"/>
    </row>
    <row r="71" spans="1:31" s="10" customFormat="1" ht="19.899999999999999" customHeight="1">
      <c r="B71" s="154"/>
      <c r="C71" s="155"/>
      <c r="D71" s="156" t="s">
        <v>975</v>
      </c>
      <c r="E71" s="157"/>
      <c r="F71" s="157"/>
      <c r="G71" s="157"/>
      <c r="H71" s="157"/>
      <c r="I71" s="158"/>
      <c r="J71" s="159">
        <f>J153</f>
        <v>0</v>
      </c>
      <c r="K71" s="155"/>
      <c r="L71" s="160"/>
    </row>
    <row r="72" spans="1:31" s="10" customFormat="1" ht="19.899999999999999" customHeight="1">
      <c r="B72" s="154"/>
      <c r="C72" s="155"/>
      <c r="D72" s="156" t="s">
        <v>976</v>
      </c>
      <c r="E72" s="157"/>
      <c r="F72" s="157"/>
      <c r="G72" s="157"/>
      <c r="H72" s="157"/>
      <c r="I72" s="158"/>
      <c r="J72" s="159">
        <f>J161</f>
        <v>0</v>
      </c>
      <c r="K72" s="155"/>
      <c r="L72" s="160"/>
    </row>
    <row r="73" spans="1:31" s="10" customFormat="1" ht="19.899999999999999" customHeight="1">
      <c r="B73" s="154"/>
      <c r="C73" s="155"/>
      <c r="D73" s="156" t="s">
        <v>977</v>
      </c>
      <c r="E73" s="157"/>
      <c r="F73" s="157"/>
      <c r="G73" s="157"/>
      <c r="H73" s="157"/>
      <c r="I73" s="158"/>
      <c r="J73" s="159">
        <f>J165</f>
        <v>0</v>
      </c>
      <c r="K73" s="155"/>
      <c r="L73" s="160"/>
    </row>
    <row r="74" spans="1:31" s="9" customFormat="1" ht="24.95" customHeight="1">
      <c r="B74" s="147"/>
      <c r="C74" s="148"/>
      <c r="D74" s="149" t="s">
        <v>127</v>
      </c>
      <c r="E74" s="150"/>
      <c r="F74" s="150"/>
      <c r="G74" s="150"/>
      <c r="H74" s="150"/>
      <c r="I74" s="151"/>
      <c r="J74" s="152">
        <f>J172</f>
        <v>0</v>
      </c>
      <c r="K74" s="148"/>
      <c r="L74" s="153"/>
    </row>
    <row r="75" spans="1:31" s="2" customFormat="1" ht="21.75" customHeight="1">
      <c r="A75" s="36"/>
      <c r="B75" s="37"/>
      <c r="C75" s="38"/>
      <c r="D75" s="38"/>
      <c r="E75" s="38"/>
      <c r="F75" s="38"/>
      <c r="G75" s="38"/>
      <c r="H75" s="38"/>
      <c r="I75" s="110"/>
      <c r="J75" s="38"/>
      <c r="K75" s="38"/>
      <c r="L75" s="11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49"/>
      <c r="C76" s="50"/>
      <c r="D76" s="50"/>
      <c r="E76" s="50"/>
      <c r="F76" s="50"/>
      <c r="G76" s="50"/>
      <c r="H76" s="50"/>
      <c r="I76" s="138"/>
      <c r="J76" s="50"/>
      <c r="K76" s="50"/>
      <c r="L76" s="11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pans="1:31" s="2" customFormat="1" ht="6.95" customHeight="1">
      <c r="A80" s="36"/>
      <c r="B80" s="51"/>
      <c r="C80" s="52"/>
      <c r="D80" s="52"/>
      <c r="E80" s="52"/>
      <c r="F80" s="52"/>
      <c r="G80" s="52"/>
      <c r="H80" s="52"/>
      <c r="I80" s="141"/>
      <c r="J80" s="52"/>
      <c r="K80" s="52"/>
      <c r="L80" s="11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24.95" customHeight="1">
      <c r="A81" s="36"/>
      <c r="B81" s="37"/>
      <c r="C81" s="25" t="s">
        <v>128</v>
      </c>
      <c r="D81" s="38"/>
      <c r="E81" s="38"/>
      <c r="F81" s="38"/>
      <c r="G81" s="38"/>
      <c r="H81" s="38"/>
      <c r="I81" s="110"/>
      <c r="J81" s="38"/>
      <c r="K81" s="38"/>
      <c r="L81" s="11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110"/>
      <c r="J82" s="38"/>
      <c r="K82" s="38"/>
      <c r="L82" s="11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12" customHeight="1">
      <c r="A83" s="36"/>
      <c r="B83" s="37"/>
      <c r="C83" s="31" t="s">
        <v>16</v>
      </c>
      <c r="D83" s="38"/>
      <c r="E83" s="38"/>
      <c r="F83" s="38"/>
      <c r="G83" s="38"/>
      <c r="H83" s="38"/>
      <c r="I83" s="110"/>
      <c r="J83" s="38"/>
      <c r="K83" s="38"/>
      <c r="L83" s="11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2" customFormat="1" ht="16.5" customHeight="1">
      <c r="A84" s="36"/>
      <c r="B84" s="37"/>
      <c r="C84" s="38"/>
      <c r="D84" s="38"/>
      <c r="E84" s="398" t="str">
        <f>E7</f>
        <v>Kralupy nad Vltavou předměstí ON - oprava</v>
      </c>
      <c r="F84" s="399"/>
      <c r="G84" s="399"/>
      <c r="H84" s="399"/>
      <c r="I84" s="110"/>
      <c r="J84" s="38"/>
      <c r="K84" s="38"/>
      <c r="L84" s="11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2" customHeight="1">
      <c r="A85" s="36"/>
      <c r="B85" s="37"/>
      <c r="C85" s="31" t="s">
        <v>104</v>
      </c>
      <c r="D85" s="38"/>
      <c r="E85" s="38"/>
      <c r="F85" s="38"/>
      <c r="G85" s="38"/>
      <c r="H85" s="38"/>
      <c r="I85" s="110"/>
      <c r="J85" s="38"/>
      <c r="K85" s="38"/>
      <c r="L85" s="11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6.5" customHeight="1">
      <c r="A86" s="36"/>
      <c r="B86" s="37"/>
      <c r="C86" s="38"/>
      <c r="D86" s="38"/>
      <c r="E86" s="351" t="str">
        <f>E9</f>
        <v>SO.03 - Oprava čekárny</v>
      </c>
      <c r="F86" s="400"/>
      <c r="G86" s="400"/>
      <c r="H86" s="400"/>
      <c r="I86" s="110"/>
      <c r="J86" s="38"/>
      <c r="K86" s="38"/>
      <c r="L86" s="11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110"/>
      <c r="J87" s="38"/>
      <c r="K87" s="38"/>
      <c r="L87" s="11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12" customHeight="1">
      <c r="A88" s="36"/>
      <c r="B88" s="37"/>
      <c r="C88" s="31" t="s">
        <v>21</v>
      </c>
      <c r="D88" s="38"/>
      <c r="E88" s="38"/>
      <c r="F88" s="29" t="str">
        <f>F12</f>
        <v>Kralupy nad Vltavou</v>
      </c>
      <c r="G88" s="38"/>
      <c r="H88" s="38"/>
      <c r="I88" s="113" t="s">
        <v>23</v>
      </c>
      <c r="J88" s="61" t="str">
        <f>IF(J12="","",J12)</f>
        <v>8. 4. 2020</v>
      </c>
      <c r="K88" s="38"/>
      <c r="L88" s="11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110"/>
      <c r="J89" s="38"/>
      <c r="K89" s="38"/>
      <c r="L89" s="11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15.2" customHeight="1">
      <c r="A90" s="36"/>
      <c r="B90" s="37"/>
      <c r="C90" s="31" t="s">
        <v>25</v>
      </c>
      <c r="D90" s="38"/>
      <c r="E90" s="38"/>
      <c r="F90" s="29" t="str">
        <f>E15</f>
        <v>Správa železnic, státní organizace</v>
      </c>
      <c r="G90" s="38"/>
      <c r="H90" s="38"/>
      <c r="I90" s="113" t="s">
        <v>33</v>
      </c>
      <c r="J90" s="34" t="str">
        <f>E21</f>
        <v xml:space="preserve"> </v>
      </c>
      <c r="K90" s="38"/>
      <c r="L90" s="11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1" t="s">
        <v>31</v>
      </c>
      <c r="D91" s="38"/>
      <c r="E91" s="38"/>
      <c r="F91" s="29" t="str">
        <f>IF(E18="","",E18)</f>
        <v>Vyplň údaj</v>
      </c>
      <c r="G91" s="38"/>
      <c r="H91" s="38"/>
      <c r="I91" s="113" t="s">
        <v>36</v>
      </c>
      <c r="J91" s="34" t="str">
        <f>E24</f>
        <v>L. Malý</v>
      </c>
      <c r="K91" s="38"/>
      <c r="L91" s="11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0.35" customHeight="1">
      <c r="A92" s="36"/>
      <c r="B92" s="37"/>
      <c r="C92" s="38"/>
      <c r="D92" s="38"/>
      <c r="E92" s="38"/>
      <c r="F92" s="38"/>
      <c r="G92" s="38"/>
      <c r="H92" s="38"/>
      <c r="I92" s="110"/>
      <c r="J92" s="38"/>
      <c r="K92" s="38"/>
      <c r="L92" s="11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11" customFormat="1" ht="29.25" customHeight="1">
      <c r="A93" s="161"/>
      <c r="B93" s="162"/>
      <c r="C93" s="163" t="s">
        <v>129</v>
      </c>
      <c r="D93" s="164" t="s">
        <v>59</v>
      </c>
      <c r="E93" s="164" t="s">
        <v>55</v>
      </c>
      <c r="F93" s="164" t="s">
        <v>56</v>
      </c>
      <c r="G93" s="164" t="s">
        <v>130</v>
      </c>
      <c r="H93" s="164" t="s">
        <v>131</v>
      </c>
      <c r="I93" s="165" t="s">
        <v>132</v>
      </c>
      <c r="J93" s="166" t="s">
        <v>108</v>
      </c>
      <c r="K93" s="167" t="s">
        <v>133</v>
      </c>
      <c r="L93" s="168"/>
      <c r="M93" s="70" t="s">
        <v>19</v>
      </c>
      <c r="N93" s="71" t="s">
        <v>44</v>
      </c>
      <c r="O93" s="71" t="s">
        <v>134</v>
      </c>
      <c r="P93" s="71" t="s">
        <v>135</v>
      </c>
      <c r="Q93" s="71" t="s">
        <v>136</v>
      </c>
      <c r="R93" s="71" t="s">
        <v>137</v>
      </c>
      <c r="S93" s="71" t="s">
        <v>138</v>
      </c>
      <c r="T93" s="72" t="s">
        <v>139</v>
      </c>
      <c r="U93" s="161"/>
      <c r="V93" s="161"/>
      <c r="W93" s="161"/>
      <c r="X93" s="161"/>
      <c r="Y93" s="161"/>
      <c r="Z93" s="161"/>
      <c r="AA93" s="161"/>
      <c r="AB93" s="161"/>
      <c r="AC93" s="161"/>
      <c r="AD93" s="161"/>
      <c r="AE93" s="161"/>
    </row>
    <row r="94" spans="1:63" s="2" customFormat="1" ht="22.9" customHeight="1">
      <c r="A94" s="36"/>
      <c r="B94" s="37"/>
      <c r="C94" s="77" t="s">
        <v>140</v>
      </c>
      <c r="D94" s="38"/>
      <c r="E94" s="38"/>
      <c r="F94" s="38"/>
      <c r="G94" s="38"/>
      <c r="H94" s="38"/>
      <c r="I94" s="110"/>
      <c r="J94" s="169">
        <f>BK94</f>
        <v>0</v>
      </c>
      <c r="K94" s="38"/>
      <c r="L94" s="41"/>
      <c r="M94" s="73"/>
      <c r="N94" s="170"/>
      <c r="O94" s="74"/>
      <c r="P94" s="171">
        <f>P95+P118+P172</f>
        <v>0</v>
      </c>
      <c r="Q94" s="74"/>
      <c r="R94" s="171">
        <f>R95+R118+R172</f>
        <v>0.65937599999999996</v>
      </c>
      <c r="S94" s="74"/>
      <c r="T94" s="172">
        <f>T95+T118+T172</f>
        <v>1.1520000000000001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73</v>
      </c>
      <c r="AU94" s="19" t="s">
        <v>109</v>
      </c>
      <c r="BK94" s="173">
        <f>BK95+BK118+BK172</f>
        <v>0</v>
      </c>
    </row>
    <row r="95" spans="1:63" s="12" customFormat="1" ht="25.9" customHeight="1">
      <c r="B95" s="174"/>
      <c r="C95" s="175"/>
      <c r="D95" s="176" t="s">
        <v>73</v>
      </c>
      <c r="E95" s="177" t="s">
        <v>141</v>
      </c>
      <c r="F95" s="177" t="s">
        <v>142</v>
      </c>
      <c r="G95" s="175"/>
      <c r="H95" s="175"/>
      <c r="I95" s="178"/>
      <c r="J95" s="179">
        <f>BK95</f>
        <v>0</v>
      </c>
      <c r="K95" s="175"/>
      <c r="L95" s="180"/>
      <c r="M95" s="181"/>
      <c r="N95" s="182"/>
      <c r="O95" s="182"/>
      <c r="P95" s="183">
        <f>P96+P105+P111+P116</f>
        <v>0</v>
      </c>
      <c r="Q95" s="182"/>
      <c r="R95" s="183">
        <f>R96+R105+R111+R116</f>
        <v>0.621</v>
      </c>
      <c r="S95" s="182"/>
      <c r="T95" s="184">
        <f>T96+T105+T111+T116</f>
        <v>1.1520000000000001</v>
      </c>
      <c r="AR95" s="185" t="s">
        <v>82</v>
      </c>
      <c r="AT95" s="186" t="s">
        <v>73</v>
      </c>
      <c r="AU95" s="186" t="s">
        <v>74</v>
      </c>
      <c r="AY95" s="185" t="s">
        <v>143</v>
      </c>
      <c r="BK95" s="187">
        <f>BK96+BK105+BK111+BK116</f>
        <v>0</v>
      </c>
    </row>
    <row r="96" spans="1:63" s="12" customFormat="1" ht="22.9" customHeight="1">
      <c r="B96" s="174"/>
      <c r="C96" s="175"/>
      <c r="D96" s="176" t="s">
        <v>73</v>
      </c>
      <c r="E96" s="188" t="s">
        <v>154</v>
      </c>
      <c r="F96" s="188" t="s">
        <v>155</v>
      </c>
      <c r="G96" s="175"/>
      <c r="H96" s="175"/>
      <c r="I96" s="178"/>
      <c r="J96" s="189">
        <f>BK96</f>
        <v>0</v>
      </c>
      <c r="K96" s="175"/>
      <c r="L96" s="180"/>
      <c r="M96" s="181"/>
      <c r="N96" s="182"/>
      <c r="O96" s="182"/>
      <c r="P96" s="183">
        <f>SUM(P97:P104)</f>
        <v>0</v>
      </c>
      <c r="Q96" s="182"/>
      <c r="R96" s="183">
        <f>SUM(R97:R104)</f>
        <v>0.621</v>
      </c>
      <c r="S96" s="182"/>
      <c r="T96" s="184">
        <f>SUM(T97:T104)</f>
        <v>0</v>
      </c>
      <c r="AR96" s="185" t="s">
        <v>82</v>
      </c>
      <c r="AT96" s="186" t="s">
        <v>73</v>
      </c>
      <c r="AU96" s="186" t="s">
        <v>82</v>
      </c>
      <c r="AY96" s="185" t="s">
        <v>143</v>
      </c>
      <c r="BK96" s="187">
        <f>SUM(BK97:BK104)</f>
        <v>0</v>
      </c>
    </row>
    <row r="97" spans="1:65" s="2" customFormat="1" ht="21.75" customHeight="1">
      <c r="A97" s="36"/>
      <c r="B97" s="37"/>
      <c r="C97" s="190" t="s">
        <v>82</v>
      </c>
      <c r="D97" s="190" t="s">
        <v>146</v>
      </c>
      <c r="E97" s="191" t="s">
        <v>978</v>
      </c>
      <c r="F97" s="192" t="s">
        <v>979</v>
      </c>
      <c r="G97" s="193" t="s">
        <v>158</v>
      </c>
      <c r="H97" s="194">
        <v>57.6</v>
      </c>
      <c r="I97" s="195"/>
      <c r="J97" s="196">
        <f>ROUND(I97*H97,2)</f>
        <v>0</v>
      </c>
      <c r="K97" s="197"/>
      <c r="L97" s="41"/>
      <c r="M97" s="198" t="s">
        <v>19</v>
      </c>
      <c r="N97" s="199" t="s">
        <v>45</v>
      </c>
      <c r="O97" s="66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2" t="s">
        <v>150</v>
      </c>
      <c r="AT97" s="202" t="s">
        <v>146</v>
      </c>
      <c r="AU97" s="202" t="s">
        <v>84</v>
      </c>
      <c r="AY97" s="19" t="s">
        <v>143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9" t="s">
        <v>82</v>
      </c>
      <c r="BK97" s="203">
        <f>ROUND(I97*H97,2)</f>
        <v>0</v>
      </c>
      <c r="BL97" s="19" t="s">
        <v>150</v>
      </c>
      <c r="BM97" s="202" t="s">
        <v>980</v>
      </c>
    </row>
    <row r="98" spans="1:65" s="2" customFormat="1" ht="21.75" customHeight="1">
      <c r="A98" s="36"/>
      <c r="B98" s="37"/>
      <c r="C98" s="190" t="s">
        <v>84</v>
      </c>
      <c r="D98" s="190" t="s">
        <v>146</v>
      </c>
      <c r="E98" s="191" t="s">
        <v>981</v>
      </c>
      <c r="F98" s="192" t="s">
        <v>982</v>
      </c>
      <c r="G98" s="193" t="s">
        <v>158</v>
      </c>
      <c r="H98" s="194">
        <v>57.6</v>
      </c>
      <c r="I98" s="195"/>
      <c r="J98" s="196">
        <f>ROUND(I98*H98,2)</f>
        <v>0</v>
      </c>
      <c r="K98" s="197"/>
      <c r="L98" s="41"/>
      <c r="M98" s="198" t="s">
        <v>19</v>
      </c>
      <c r="N98" s="199" t="s">
        <v>45</v>
      </c>
      <c r="O98" s="66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2" t="s">
        <v>150</v>
      </c>
      <c r="AT98" s="202" t="s">
        <v>146</v>
      </c>
      <c r="AU98" s="202" t="s">
        <v>84</v>
      </c>
      <c r="AY98" s="19" t="s">
        <v>143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9" t="s">
        <v>82</v>
      </c>
      <c r="BK98" s="203">
        <f>ROUND(I98*H98,2)</f>
        <v>0</v>
      </c>
      <c r="BL98" s="19" t="s">
        <v>150</v>
      </c>
      <c r="BM98" s="202" t="s">
        <v>983</v>
      </c>
    </row>
    <row r="99" spans="1:65" s="2" customFormat="1" ht="21.75" customHeight="1">
      <c r="A99" s="36"/>
      <c r="B99" s="37"/>
      <c r="C99" s="190" t="s">
        <v>144</v>
      </c>
      <c r="D99" s="190" t="s">
        <v>146</v>
      </c>
      <c r="E99" s="191" t="s">
        <v>984</v>
      </c>
      <c r="F99" s="192" t="s">
        <v>985</v>
      </c>
      <c r="G99" s="193" t="s">
        <v>158</v>
      </c>
      <c r="H99" s="194">
        <v>57.6</v>
      </c>
      <c r="I99" s="195"/>
      <c r="J99" s="196">
        <f>ROUND(I99*H99,2)</f>
        <v>0</v>
      </c>
      <c r="K99" s="197"/>
      <c r="L99" s="41"/>
      <c r="M99" s="198" t="s">
        <v>19</v>
      </c>
      <c r="N99" s="199" t="s">
        <v>45</v>
      </c>
      <c r="O99" s="66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2" t="s">
        <v>150</v>
      </c>
      <c r="AT99" s="202" t="s">
        <v>146</v>
      </c>
      <c r="AU99" s="202" t="s">
        <v>84</v>
      </c>
      <c r="AY99" s="19" t="s">
        <v>143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19" t="s">
        <v>82</v>
      </c>
      <c r="BK99" s="203">
        <f>ROUND(I99*H99,2)</f>
        <v>0</v>
      </c>
      <c r="BL99" s="19" t="s">
        <v>150</v>
      </c>
      <c r="BM99" s="202" t="s">
        <v>986</v>
      </c>
    </row>
    <row r="100" spans="1:65" s="2" customFormat="1" ht="21.75" customHeight="1">
      <c r="A100" s="36"/>
      <c r="B100" s="37"/>
      <c r="C100" s="190" t="s">
        <v>150</v>
      </c>
      <c r="D100" s="190" t="s">
        <v>146</v>
      </c>
      <c r="E100" s="191" t="s">
        <v>987</v>
      </c>
      <c r="F100" s="192" t="s">
        <v>988</v>
      </c>
      <c r="G100" s="193" t="s">
        <v>158</v>
      </c>
      <c r="H100" s="194">
        <v>39.6</v>
      </c>
      <c r="I100" s="195"/>
      <c r="J100" s="196">
        <f>ROUND(I100*H100,2)</f>
        <v>0</v>
      </c>
      <c r="K100" s="197"/>
      <c r="L100" s="41"/>
      <c r="M100" s="198" t="s">
        <v>19</v>
      </c>
      <c r="N100" s="199" t="s">
        <v>45</v>
      </c>
      <c r="O100" s="66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2" t="s">
        <v>150</v>
      </c>
      <c r="AT100" s="202" t="s">
        <v>146</v>
      </c>
      <c r="AU100" s="202" t="s">
        <v>84</v>
      </c>
      <c r="AY100" s="19" t="s">
        <v>143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9" t="s">
        <v>82</v>
      </c>
      <c r="BK100" s="203">
        <f>ROUND(I100*H100,2)</f>
        <v>0</v>
      </c>
      <c r="BL100" s="19" t="s">
        <v>150</v>
      </c>
      <c r="BM100" s="202" t="s">
        <v>989</v>
      </c>
    </row>
    <row r="101" spans="1:65" s="2" customFormat="1" ht="21.75" customHeight="1">
      <c r="A101" s="36"/>
      <c r="B101" s="37"/>
      <c r="C101" s="190" t="s">
        <v>166</v>
      </c>
      <c r="D101" s="190" t="s">
        <v>146</v>
      </c>
      <c r="E101" s="191" t="s">
        <v>990</v>
      </c>
      <c r="F101" s="192" t="s">
        <v>991</v>
      </c>
      <c r="G101" s="193" t="s">
        <v>158</v>
      </c>
      <c r="H101" s="194">
        <v>39.6</v>
      </c>
      <c r="I101" s="195"/>
      <c r="J101" s="196">
        <f>ROUND(I101*H101,2)</f>
        <v>0</v>
      </c>
      <c r="K101" s="197"/>
      <c r="L101" s="41"/>
      <c r="M101" s="198" t="s">
        <v>19</v>
      </c>
      <c r="N101" s="199" t="s">
        <v>45</v>
      </c>
      <c r="O101" s="66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2" t="s">
        <v>150</v>
      </c>
      <c r="AT101" s="202" t="s">
        <v>146</v>
      </c>
      <c r="AU101" s="202" t="s">
        <v>84</v>
      </c>
      <c r="AY101" s="19" t="s">
        <v>143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9" t="s">
        <v>82</v>
      </c>
      <c r="BK101" s="203">
        <f>ROUND(I101*H101,2)</f>
        <v>0</v>
      </c>
      <c r="BL101" s="19" t="s">
        <v>150</v>
      </c>
      <c r="BM101" s="202" t="s">
        <v>992</v>
      </c>
    </row>
    <row r="102" spans="1:65" s="13" customFormat="1" ht="11.25">
      <c r="B102" s="208"/>
      <c r="C102" s="209"/>
      <c r="D102" s="204" t="s">
        <v>181</v>
      </c>
      <c r="E102" s="210" t="s">
        <v>19</v>
      </c>
      <c r="F102" s="211" t="s">
        <v>993</v>
      </c>
      <c r="G102" s="209"/>
      <c r="H102" s="212">
        <v>39.6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181</v>
      </c>
      <c r="AU102" s="218" t="s">
        <v>84</v>
      </c>
      <c r="AV102" s="13" t="s">
        <v>84</v>
      </c>
      <c r="AW102" s="13" t="s">
        <v>35</v>
      </c>
      <c r="AX102" s="13" t="s">
        <v>82</v>
      </c>
      <c r="AY102" s="218" t="s">
        <v>143</v>
      </c>
    </row>
    <row r="103" spans="1:65" s="2" customFormat="1" ht="33" customHeight="1">
      <c r="A103" s="36"/>
      <c r="B103" s="37"/>
      <c r="C103" s="190" t="s">
        <v>154</v>
      </c>
      <c r="D103" s="190" t="s">
        <v>146</v>
      </c>
      <c r="E103" s="191" t="s">
        <v>994</v>
      </c>
      <c r="F103" s="192" t="s">
        <v>995</v>
      </c>
      <c r="G103" s="193" t="s">
        <v>158</v>
      </c>
      <c r="H103" s="194">
        <v>18</v>
      </c>
      <c r="I103" s="195"/>
      <c r="J103" s="196">
        <f>ROUND(I103*H103,2)</f>
        <v>0</v>
      </c>
      <c r="K103" s="197"/>
      <c r="L103" s="41"/>
      <c r="M103" s="198" t="s">
        <v>19</v>
      </c>
      <c r="N103" s="199" t="s">
        <v>45</v>
      </c>
      <c r="O103" s="66"/>
      <c r="P103" s="200">
        <f>O103*H103</f>
        <v>0</v>
      </c>
      <c r="Q103" s="200">
        <v>3.4500000000000003E-2</v>
      </c>
      <c r="R103" s="200">
        <f>Q103*H103</f>
        <v>0.621</v>
      </c>
      <c r="S103" s="200">
        <v>0</v>
      </c>
      <c r="T103" s="201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2" t="s">
        <v>150</v>
      </c>
      <c r="AT103" s="202" t="s">
        <v>146</v>
      </c>
      <c r="AU103" s="202" t="s">
        <v>84</v>
      </c>
      <c r="AY103" s="19" t="s">
        <v>143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9" t="s">
        <v>82</v>
      </c>
      <c r="BK103" s="203">
        <f>ROUND(I103*H103,2)</f>
        <v>0</v>
      </c>
      <c r="BL103" s="19" t="s">
        <v>150</v>
      </c>
      <c r="BM103" s="202" t="s">
        <v>996</v>
      </c>
    </row>
    <row r="104" spans="1:65" s="13" customFormat="1" ht="11.25">
      <c r="B104" s="208"/>
      <c r="C104" s="209"/>
      <c r="D104" s="204" t="s">
        <v>181</v>
      </c>
      <c r="E104" s="210" t="s">
        <v>19</v>
      </c>
      <c r="F104" s="211" t="s">
        <v>997</v>
      </c>
      <c r="G104" s="209"/>
      <c r="H104" s="212">
        <v>18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181</v>
      </c>
      <c r="AU104" s="218" t="s">
        <v>84</v>
      </c>
      <c r="AV104" s="13" t="s">
        <v>84</v>
      </c>
      <c r="AW104" s="13" t="s">
        <v>35</v>
      </c>
      <c r="AX104" s="13" t="s">
        <v>82</v>
      </c>
      <c r="AY104" s="218" t="s">
        <v>143</v>
      </c>
    </row>
    <row r="105" spans="1:65" s="12" customFormat="1" ht="22.9" customHeight="1">
      <c r="B105" s="174"/>
      <c r="C105" s="175"/>
      <c r="D105" s="176" t="s">
        <v>73</v>
      </c>
      <c r="E105" s="188" t="s">
        <v>183</v>
      </c>
      <c r="F105" s="188" t="s">
        <v>727</v>
      </c>
      <c r="G105" s="175"/>
      <c r="H105" s="175"/>
      <c r="I105" s="178"/>
      <c r="J105" s="189">
        <f>BK105</f>
        <v>0</v>
      </c>
      <c r="K105" s="175"/>
      <c r="L105" s="180"/>
      <c r="M105" s="181"/>
      <c r="N105" s="182"/>
      <c r="O105" s="182"/>
      <c r="P105" s="183">
        <f>SUM(P106:P110)</f>
        <v>0</v>
      </c>
      <c r="Q105" s="182"/>
      <c r="R105" s="183">
        <f>SUM(R106:R110)</f>
        <v>0</v>
      </c>
      <c r="S105" s="182"/>
      <c r="T105" s="184">
        <f>SUM(T106:T110)</f>
        <v>1.1520000000000001</v>
      </c>
      <c r="AR105" s="185" t="s">
        <v>82</v>
      </c>
      <c r="AT105" s="186" t="s">
        <v>73</v>
      </c>
      <c r="AU105" s="186" t="s">
        <v>82</v>
      </c>
      <c r="AY105" s="185" t="s">
        <v>143</v>
      </c>
      <c r="BK105" s="187">
        <f>SUM(BK106:BK110)</f>
        <v>0</v>
      </c>
    </row>
    <row r="106" spans="1:65" s="2" customFormat="1" ht="21.75" customHeight="1">
      <c r="A106" s="36"/>
      <c r="B106" s="37"/>
      <c r="C106" s="190" t="s">
        <v>173</v>
      </c>
      <c r="D106" s="190" t="s">
        <v>146</v>
      </c>
      <c r="E106" s="191" t="s">
        <v>998</v>
      </c>
      <c r="F106" s="192" t="s">
        <v>999</v>
      </c>
      <c r="G106" s="193" t="s">
        <v>158</v>
      </c>
      <c r="H106" s="194">
        <v>20</v>
      </c>
      <c r="I106" s="195"/>
      <c r="J106" s="196">
        <f>ROUND(I106*H106,2)</f>
        <v>0</v>
      </c>
      <c r="K106" s="197"/>
      <c r="L106" s="41"/>
      <c r="M106" s="198" t="s">
        <v>19</v>
      </c>
      <c r="N106" s="199" t="s">
        <v>45</v>
      </c>
      <c r="O106" s="66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2" t="s">
        <v>150</v>
      </c>
      <c r="AT106" s="202" t="s">
        <v>146</v>
      </c>
      <c r="AU106" s="202" t="s">
        <v>84</v>
      </c>
      <c r="AY106" s="19" t="s">
        <v>143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9" t="s">
        <v>82</v>
      </c>
      <c r="BK106" s="203">
        <f>ROUND(I106*H106,2)</f>
        <v>0</v>
      </c>
      <c r="BL106" s="19" t="s">
        <v>150</v>
      </c>
      <c r="BM106" s="202" t="s">
        <v>1000</v>
      </c>
    </row>
    <row r="107" spans="1:65" s="2" customFormat="1" ht="21.75" customHeight="1">
      <c r="A107" s="36"/>
      <c r="B107" s="37"/>
      <c r="C107" s="190" t="s">
        <v>177</v>
      </c>
      <c r="D107" s="190" t="s">
        <v>146</v>
      </c>
      <c r="E107" s="191" t="s">
        <v>1001</v>
      </c>
      <c r="F107" s="192" t="s">
        <v>1002</v>
      </c>
      <c r="G107" s="193" t="s">
        <v>158</v>
      </c>
      <c r="H107" s="194">
        <v>20</v>
      </c>
      <c r="I107" s="195"/>
      <c r="J107" s="196">
        <f>ROUND(I107*H107,2)</f>
        <v>0</v>
      </c>
      <c r="K107" s="197"/>
      <c r="L107" s="41"/>
      <c r="M107" s="198" t="s">
        <v>19</v>
      </c>
      <c r="N107" s="199" t="s">
        <v>45</v>
      </c>
      <c r="O107" s="66"/>
      <c r="P107" s="200">
        <f>O107*H107</f>
        <v>0</v>
      </c>
      <c r="Q107" s="200">
        <v>0</v>
      </c>
      <c r="R107" s="200">
        <f>Q107*H107</f>
        <v>0</v>
      </c>
      <c r="S107" s="200">
        <v>0</v>
      </c>
      <c r="T107" s="201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2" t="s">
        <v>150</v>
      </c>
      <c r="AT107" s="202" t="s">
        <v>146</v>
      </c>
      <c r="AU107" s="202" t="s">
        <v>84</v>
      </c>
      <c r="AY107" s="19" t="s">
        <v>143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9" t="s">
        <v>82</v>
      </c>
      <c r="BK107" s="203">
        <f>ROUND(I107*H107,2)</f>
        <v>0</v>
      </c>
      <c r="BL107" s="19" t="s">
        <v>150</v>
      </c>
      <c r="BM107" s="202" t="s">
        <v>1003</v>
      </c>
    </row>
    <row r="108" spans="1:65" s="2" customFormat="1" ht="21.75" customHeight="1">
      <c r="A108" s="36"/>
      <c r="B108" s="37"/>
      <c r="C108" s="190" t="s">
        <v>183</v>
      </c>
      <c r="D108" s="190" t="s">
        <v>146</v>
      </c>
      <c r="E108" s="191" t="s">
        <v>1004</v>
      </c>
      <c r="F108" s="192" t="s">
        <v>1005</v>
      </c>
      <c r="G108" s="193" t="s">
        <v>158</v>
      </c>
      <c r="H108" s="194">
        <v>57.6</v>
      </c>
      <c r="I108" s="195"/>
      <c r="J108" s="196">
        <f>ROUND(I108*H108,2)</f>
        <v>0</v>
      </c>
      <c r="K108" s="197"/>
      <c r="L108" s="41"/>
      <c r="M108" s="198" t="s">
        <v>19</v>
      </c>
      <c r="N108" s="199" t="s">
        <v>45</v>
      </c>
      <c r="O108" s="66"/>
      <c r="P108" s="200">
        <f>O108*H108</f>
        <v>0</v>
      </c>
      <c r="Q108" s="200">
        <v>0</v>
      </c>
      <c r="R108" s="200">
        <f>Q108*H108</f>
        <v>0</v>
      </c>
      <c r="S108" s="200">
        <v>0.02</v>
      </c>
      <c r="T108" s="201">
        <f>S108*H108</f>
        <v>1.1520000000000001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2" t="s">
        <v>150</v>
      </c>
      <c r="AT108" s="202" t="s">
        <v>146</v>
      </c>
      <c r="AU108" s="202" t="s">
        <v>84</v>
      </c>
      <c r="AY108" s="19" t="s">
        <v>143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9" t="s">
        <v>82</v>
      </c>
      <c r="BK108" s="203">
        <f>ROUND(I108*H108,2)</f>
        <v>0</v>
      </c>
      <c r="BL108" s="19" t="s">
        <v>150</v>
      </c>
      <c r="BM108" s="202" t="s">
        <v>1006</v>
      </c>
    </row>
    <row r="109" spans="1:65" s="2" customFormat="1" ht="21.75" customHeight="1">
      <c r="A109" s="36"/>
      <c r="B109" s="37"/>
      <c r="C109" s="190" t="s">
        <v>190</v>
      </c>
      <c r="D109" s="190" t="s">
        <v>146</v>
      </c>
      <c r="E109" s="191" t="s">
        <v>1007</v>
      </c>
      <c r="F109" s="192" t="s">
        <v>1008</v>
      </c>
      <c r="G109" s="193" t="s">
        <v>258</v>
      </c>
      <c r="H109" s="194">
        <v>1</v>
      </c>
      <c r="I109" s="195"/>
      <c r="J109" s="196">
        <f>ROUND(I109*H109,2)</f>
        <v>0</v>
      </c>
      <c r="K109" s="197"/>
      <c r="L109" s="41"/>
      <c r="M109" s="198" t="s">
        <v>19</v>
      </c>
      <c r="N109" s="199" t="s">
        <v>45</v>
      </c>
      <c r="O109" s="66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2" t="s">
        <v>150</v>
      </c>
      <c r="AT109" s="202" t="s">
        <v>146</v>
      </c>
      <c r="AU109" s="202" t="s">
        <v>84</v>
      </c>
      <c r="AY109" s="19" t="s">
        <v>143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9" t="s">
        <v>82</v>
      </c>
      <c r="BK109" s="203">
        <f>ROUND(I109*H109,2)</f>
        <v>0</v>
      </c>
      <c r="BL109" s="19" t="s">
        <v>150</v>
      </c>
      <c r="BM109" s="202" t="s">
        <v>1009</v>
      </c>
    </row>
    <row r="110" spans="1:65" s="2" customFormat="1" ht="33" customHeight="1">
      <c r="A110" s="36"/>
      <c r="B110" s="37"/>
      <c r="C110" s="190" t="s">
        <v>194</v>
      </c>
      <c r="D110" s="190" t="s">
        <v>146</v>
      </c>
      <c r="E110" s="191" t="s">
        <v>1010</v>
      </c>
      <c r="F110" s="192" t="s">
        <v>1011</v>
      </c>
      <c r="G110" s="193" t="s">
        <v>258</v>
      </c>
      <c r="H110" s="194">
        <v>1</v>
      </c>
      <c r="I110" s="195"/>
      <c r="J110" s="196">
        <f>ROUND(I110*H110,2)</f>
        <v>0</v>
      </c>
      <c r="K110" s="197"/>
      <c r="L110" s="41"/>
      <c r="M110" s="198" t="s">
        <v>19</v>
      </c>
      <c r="N110" s="199" t="s">
        <v>45</v>
      </c>
      <c r="O110" s="66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2" t="s">
        <v>150</v>
      </c>
      <c r="AT110" s="202" t="s">
        <v>146</v>
      </c>
      <c r="AU110" s="202" t="s">
        <v>84</v>
      </c>
      <c r="AY110" s="19" t="s">
        <v>143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19" t="s">
        <v>82</v>
      </c>
      <c r="BK110" s="203">
        <f>ROUND(I110*H110,2)</f>
        <v>0</v>
      </c>
      <c r="BL110" s="19" t="s">
        <v>150</v>
      </c>
      <c r="BM110" s="202" t="s">
        <v>1012</v>
      </c>
    </row>
    <row r="111" spans="1:65" s="12" customFormat="1" ht="22.9" customHeight="1">
      <c r="B111" s="174"/>
      <c r="C111" s="175"/>
      <c r="D111" s="176" t="s">
        <v>73</v>
      </c>
      <c r="E111" s="188" t="s">
        <v>351</v>
      </c>
      <c r="F111" s="188" t="s">
        <v>352</v>
      </c>
      <c r="G111" s="175"/>
      <c r="H111" s="175"/>
      <c r="I111" s="178"/>
      <c r="J111" s="189">
        <f>BK111</f>
        <v>0</v>
      </c>
      <c r="K111" s="175"/>
      <c r="L111" s="180"/>
      <c r="M111" s="181"/>
      <c r="N111" s="182"/>
      <c r="O111" s="182"/>
      <c r="P111" s="183">
        <f>SUM(P112:P115)</f>
        <v>0</v>
      </c>
      <c r="Q111" s="182"/>
      <c r="R111" s="183">
        <f>SUM(R112:R115)</f>
        <v>0</v>
      </c>
      <c r="S111" s="182"/>
      <c r="T111" s="184">
        <f>SUM(T112:T115)</f>
        <v>0</v>
      </c>
      <c r="AR111" s="185" t="s">
        <v>82</v>
      </c>
      <c r="AT111" s="186" t="s">
        <v>73</v>
      </c>
      <c r="AU111" s="186" t="s">
        <v>82</v>
      </c>
      <c r="AY111" s="185" t="s">
        <v>143</v>
      </c>
      <c r="BK111" s="187">
        <f>SUM(BK112:BK115)</f>
        <v>0</v>
      </c>
    </row>
    <row r="112" spans="1:65" s="2" customFormat="1" ht="33" customHeight="1">
      <c r="A112" s="36"/>
      <c r="B112" s="37"/>
      <c r="C112" s="190" t="s">
        <v>198</v>
      </c>
      <c r="D112" s="190" t="s">
        <v>146</v>
      </c>
      <c r="E112" s="191" t="s">
        <v>1013</v>
      </c>
      <c r="F112" s="192" t="s">
        <v>1014</v>
      </c>
      <c r="G112" s="193" t="s">
        <v>356</v>
      </c>
      <c r="H112" s="194">
        <v>1.1519999999999999</v>
      </c>
      <c r="I112" s="195"/>
      <c r="J112" s="196">
        <f>ROUND(I112*H112,2)</f>
        <v>0</v>
      </c>
      <c r="K112" s="197"/>
      <c r="L112" s="41"/>
      <c r="M112" s="198" t="s">
        <v>19</v>
      </c>
      <c r="N112" s="199" t="s">
        <v>45</v>
      </c>
      <c r="O112" s="66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2" t="s">
        <v>150</v>
      </c>
      <c r="AT112" s="202" t="s">
        <v>146</v>
      </c>
      <c r="AU112" s="202" t="s">
        <v>84</v>
      </c>
      <c r="AY112" s="19" t="s">
        <v>143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9" t="s">
        <v>82</v>
      </c>
      <c r="BK112" s="203">
        <f>ROUND(I112*H112,2)</f>
        <v>0</v>
      </c>
      <c r="BL112" s="19" t="s">
        <v>150</v>
      </c>
      <c r="BM112" s="202" t="s">
        <v>1015</v>
      </c>
    </row>
    <row r="113" spans="1:65" s="2" customFormat="1" ht="21.75" customHeight="1">
      <c r="A113" s="36"/>
      <c r="B113" s="37"/>
      <c r="C113" s="190" t="s">
        <v>205</v>
      </c>
      <c r="D113" s="190" t="s">
        <v>146</v>
      </c>
      <c r="E113" s="191" t="s">
        <v>364</v>
      </c>
      <c r="F113" s="192" t="s">
        <v>365</v>
      </c>
      <c r="G113" s="193" t="s">
        <v>356</v>
      </c>
      <c r="H113" s="194">
        <v>1.1519999999999999</v>
      </c>
      <c r="I113" s="195"/>
      <c r="J113" s="196">
        <f>ROUND(I113*H113,2)</f>
        <v>0</v>
      </c>
      <c r="K113" s="197"/>
      <c r="L113" s="41"/>
      <c r="M113" s="198" t="s">
        <v>19</v>
      </c>
      <c r="N113" s="199" t="s">
        <v>45</v>
      </c>
      <c r="O113" s="66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2" t="s">
        <v>150</v>
      </c>
      <c r="AT113" s="202" t="s">
        <v>146</v>
      </c>
      <c r="AU113" s="202" t="s">
        <v>84</v>
      </c>
      <c r="AY113" s="19" t="s">
        <v>143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19" t="s">
        <v>82</v>
      </c>
      <c r="BK113" s="203">
        <f>ROUND(I113*H113,2)</f>
        <v>0</v>
      </c>
      <c r="BL113" s="19" t="s">
        <v>150</v>
      </c>
      <c r="BM113" s="202" t="s">
        <v>1016</v>
      </c>
    </row>
    <row r="114" spans="1:65" s="2" customFormat="1" ht="33" customHeight="1">
      <c r="A114" s="36"/>
      <c r="B114" s="37"/>
      <c r="C114" s="190" t="s">
        <v>220</v>
      </c>
      <c r="D114" s="190" t="s">
        <v>146</v>
      </c>
      <c r="E114" s="191" t="s">
        <v>1017</v>
      </c>
      <c r="F114" s="192" t="s">
        <v>1018</v>
      </c>
      <c r="G114" s="193" t="s">
        <v>356</v>
      </c>
      <c r="H114" s="194">
        <v>1.1519999999999999</v>
      </c>
      <c r="I114" s="195"/>
      <c r="J114" s="196">
        <f>ROUND(I114*H114,2)</f>
        <v>0</v>
      </c>
      <c r="K114" s="197"/>
      <c r="L114" s="41"/>
      <c r="M114" s="198" t="s">
        <v>19</v>
      </c>
      <c r="N114" s="199" t="s">
        <v>45</v>
      </c>
      <c r="O114" s="66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2" t="s">
        <v>150</v>
      </c>
      <c r="AT114" s="202" t="s">
        <v>146</v>
      </c>
      <c r="AU114" s="202" t="s">
        <v>84</v>
      </c>
      <c r="AY114" s="19" t="s">
        <v>143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9" t="s">
        <v>82</v>
      </c>
      <c r="BK114" s="203">
        <f>ROUND(I114*H114,2)</f>
        <v>0</v>
      </c>
      <c r="BL114" s="19" t="s">
        <v>150</v>
      </c>
      <c r="BM114" s="202" t="s">
        <v>1019</v>
      </c>
    </row>
    <row r="115" spans="1:65" s="2" customFormat="1" ht="33" customHeight="1">
      <c r="A115" s="36"/>
      <c r="B115" s="37"/>
      <c r="C115" s="190" t="s">
        <v>8</v>
      </c>
      <c r="D115" s="190" t="s">
        <v>146</v>
      </c>
      <c r="E115" s="191" t="s">
        <v>373</v>
      </c>
      <c r="F115" s="192" t="s">
        <v>374</v>
      </c>
      <c r="G115" s="193" t="s">
        <v>356</v>
      </c>
      <c r="H115" s="194">
        <v>1.1519999999999999</v>
      </c>
      <c r="I115" s="195"/>
      <c r="J115" s="196">
        <f>ROUND(I115*H115,2)</f>
        <v>0</v>
      </c>
      <c r="K115" s="197"/>
      <c r="L115" s="41"/>
      <c r="M115" s="198" t="s">
        <v>19</v>
      </c>
      <c r="N115" s="199" t="s">
        <v>45</v>
      </c>
      <c r="O115" s="66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2" t="s">
        <v>150</v>
      </c>
      <c r="AT115" s="202" t="s">
        <v>146</v>
      </c>
      <c r="AU115" s="202" t="s">
        <v>84</v>
      </c>
      <c r="AY115" s="19" t="s">
        <v>143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9" t="s">
        <v>82</v>
      </c>
      <c r="BK115" s="203">
        <f>ROUND(I115*H115,2)</f>
        <v>0</v>
      </c>
      <c r="BL115" s="19" t="s">
        <v>150</v>
      </c>
      <c r="BM115" s="202" t="s">
        <v>1020</v>
      </c>
    </row>
    <row r="116" spans="1:65" s="12" customFormat="1" ht="22.9" customHeight="1">
      <c r="B116" s="174"/>
      <c r="C116" s="175"/>
      <c r="D116" s="176" t="s">
        <v>73</v>
      </c>
      <c r="E116" s="188" t="s">
        <v>376</v>
      </c>
      <c r="F116" s="188" t="s">
        <v>377</v>
      </c>
      <c r="G116" s="175"/>
      <c r="H116" s="175"/>
      <c r="I116" s="178"/>
      <c r="J116" s="189">
        <f>BK116</f>
        <v>0</v>
      </c>
      <c r="K116" s="175"/>
      <c r="L116" s="180"/>
      <c r="M116" s="181"/>
      <c r="N116" s="182"/>
      <c r="O116" s="182"/>
      <c r="P116" s="183">
        <f>P117</f>
        <v>0</v>
      </c>
      <c r="Q116" s="182"/>
      <c r="R116" s="183">
        <f>R117</f>
        <v>0</v>
      </c>
      <c r="S116" s="182"/>
      <c r="T116" s="184">
        <f>T117</f>
        <v>0</v>
      </c>
      <c r="AR116" s="185" t="s">
        <v>82</v>
      </c>
      <c r="AT116" s="186" t="s">
        <v>73</v>
      </c>
      <c r="AU116" s="186" t="s">
        <v>82</v>
      </c>
      <c r="AY116" s="185" t="s">
        <v>143</v>
      </c>
      <c r="BK116" s="187">
        <f>BK117</f>
        <v>0</v>
      </c>
    </row>
    <row r="117" spans="1:65" s="2" customFormat="1" ht="16.5" customHeight="1">
      <c r="A117" s="36"/>
      <c r="B117" s="37"/>
      <c r="C117" s="190" t="s">
        <v>228</v>
      </c>
      <c r="D117" s="190" t="s">
        <v>146</v>
      </c>
      <c r="E117" s="191" t="s">
        <v>1021</v>
      </c>
      <c r="F117" s="192" t="s">
        <v>1022</v>
      </c>
      <c r="G117" s="193" t="s">
        <v>356</v>
      </c>
      <c r="H117" s="194">
        <v>2.42</v>
      </c>
      <c r="I117" s="195"/>
      <c r="J117" s="196">
        <f>ROUND(I117*H117,2)</f>
        <v>0</v>
      </c>
      <c r="K117" s="197"/>
      <c r="L117" s="41"/>
      <c r="M117" s="198" t="s">
        <v>19</v>
      </c>
      <c r="N117" s="199" t="s">
        <v>45</v>
      </c>
      <c r="O117" s="66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2" t="s">
        <v>150</v>
      </c>
      <c r="AT117" s="202" t="s">
        <v>146</v>
      </c>
      <c r="AU117" s="202" t="s">
        <v>84</v>
      </c>
      <c r="AY117" s="19" t="s">
        <v>143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9" t="s">
        <v>82</v>
      </c>
      <c r="BK117" s="203">
        <f>ROUND(I117*H117,2)</f>
        <v>0</v>
      </c>
      <c r="BL117" s="19" t="s">
        <v>150</v>
      </c>
      <c r="BM117" s="202" t="s">
        <v>1023</v>
      </c>
    </row>
    <row r="118" spans="1:65" s="12" customFormat="1" ht="25.9" customHeight="1">
      <c r="B118" s="174"/>
      <c r="C118" s="175"/>
      <c r="D118" s="176" t="s">
        <v>73</v>
      </c>
      <c r="E118" s="177" t="s">
        <v>382</v>
      </c>
      <c r="F118" s="177" t="s">
        <v>383</v>
      </c>
      <c r="G118" s="175"/>
      <c r="H118" s="175"/>
      <c r="I118" s="178"/>
      <c r="J118" s="179">
        <f>BK118</f>
        <v>0</v>
      </c>
      <c r="K118" s="175"/>
      <c r="L118" s="180"/>
      <c r="M118" s="181"/>
      <c r="N118" s="182"/>
      <c r="O118" s="182"/>
      <c r="P118" s="183">
        <f>P119+P125+P128+P135+P139+P153+P161+P165</f>
        <v>0</v>
      </c>
      <c r="Q118" s="182"/>
      <c r="R118" s="183">
        <f>R119+R125+R128+R135+R139+R153+R161+R165</f>
        <v>3.8375999999999993E-2</v>
      </c>
      <c r="S118" s="182"/>
      <c r="T118" s="184">
        <f>T119+T125+T128+T135+T139+T153+T161+T165</f>
        <v>0</v>
      </c>
      <c r="AR118" s="185" t="s">
        <v>82</v>
      </c>
      <c r="AT118" s="186" t="s">
        <v>73</v>
      </c>
      <c r="AU118" s="186" t="s">
        <v>74</v>
      </c>
      <c r="AY118" s="185" t="s">
        <v>143</v>
      </c>
      <c r="BK118" s="187">
        <f>BK119+BK125+BK128+BK135+BK139+BK153+BK161+BK165</f>
        <v>0</v>
      </c>
    </row>
    <row r="119" spans="1:65" s="12" customFormat="1" ht="22.9" customHeight="1">
      <c r="B119" s="174"/>
      <c r="C119" s="175"/>
      <c r="D119" s="176" t="s">
        <v>73</v>
      </c>
      <c r="E119" s="188" t="s">
        <v>1024</v>
      </c>
      <c r="F119" s="188" t="s">
        <v>1025</v>
      </c>
      <c r="G119" s="175"/>
      <c r="H119" s="175"/>
      <c r="I119" s="178"/>
      <c r="J119" s="189">
        <f>BK119</f>
        <v>0</v>
      </c>
      <c r="K119" s="175"/>
      <c r="L119" s="180"/>
      <c r="M119" s="181"/>
      <c r="N119" s="182"/>
      <c r="O119" s="182"/>
      <c r="P119" s="183">
        <f>SUM(P120:P124)</f>
        <v>0</v>
      </c>
      <c r="Q119" s="182"/>
      <c r="R119" s="183">
        <f>SUM(R120:R124)</f>
        <v>0</v>
      </c>
      <c r="S119" s="182"/>
      <c r="T119" s="184">
        <f>SUM(T120:T124)</f>
        <v>0</v>
      </c>
      <c r="AR119" s="185" t="s">
        <v>82</v>
      </c>
      <c r="AT119" s="186" t="s">
        <v>73</v>
      </c>
      <c r="AU119" s="186" t="s">
        <v>82</v>
      </c>
      <c r="AY119" s="185" t="s">
        <v>143</v>
      </c>
      <c r="BK119" s="187">
        <f>SUM(BK120:BK124)</f>
        <v>0</v>
      </c>
    </row>
    <row r="120" spans="1:65" s="2" customFormat="1" ht="21.75" customHeight="1">
      <c r="A120" s="36"/>
      <c r="B120" s="37"/>
      <c r="C120" s="190" t="s">
        <v>234</v>
      </c>
      <c r="D120" s="190" t="s">
        <v>146</v>
      </c>
      <c r="E120" s="191" t="s">
        <v>1026</v>
      </c>
      <c r="F120" s="192" t="s">
        <v>1027</v>
      </c>
      <c r="G120" s="193" t="s">
        <v>149</v>
      </c>
      <c r="H120" s="194">
        <v>3</v>
      </c>
      <c r="I120" s="195"/>
      <c r="J120" s="196">
        <f>ROUND(I120*H120,2)</f>
        <v>0</v>
      </c>
      <c r="K120" s="197"/>
      <c r="L120" s="41"/>
      <c r="M120" s="198" t="s">
        <v>19</v>
      </c>
      <c r="N120" s="199" t="s">
        <v>45</v>
      </c>
      <c r="O120" s="66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2" t="s">
        <v>150</v>
      </c>
      <c r="AT120" s="202" t="s">
        <v>146</v>
      </c>
      <c r="AU120" s="202" t="s">
        <v>84</v>
      </c>
      <c r="AY120" s="19" t="s">
        <v>143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9" t="s">
        <v>82</v>
      </c>
      <c r="BK120" s="203">
        <f>ROUND(I120*H120,2)</f>
        <v>0</v>
      </c>
      <c r="BL120" s="19" t="s">
        <v>150</v>
      </c>
      <c r="BM120" s="202" t="s">
        <v>1028</v>
      </c>
    </row>
    <row r="121" spans="1:65" s="2" customFormat="1" ht="78">
      <c r="A121" s="36"/>
      <c r="B121" s="37"/>
      <c r="C121" s="38"/>
      <c r="D121" s="204" t="s">
        <v>152</v>
      </c>
      <c r="E121" s="38"/>
      <c r="F121" s="205" t="s">
        <v>1029</v>
      </c>
      <c r="G121" s="38"/>
      <c r="H121" s="38"/>
      <c r="I121" s="110"/>
      <c r="J121" s="38"/>
      <c r="K121" s="38"/>
      <c r="L121" s="41"/>
      <c r="M121" s="206"/>
      <c r="N121" s="20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152</v>
      </c>
      <c r="AU121" s="19" t="s">
        <v>84</v>
      </c>
    </row>
    <row r="122" spans="1:65" s="2" customFormat="1" ht="16.5" customHeight="1">
      <c r="A122" s="36"/>
      <c r="B122" s="37"/>
      <c r="C122" s="190" t="s">
        <v>238</v>
      </c>
      <c r="D122" s="190" t="s">
        <v>146</v>
      </c>
      <c r="E122" s="191" t="s">
        <v>1030</v>
      </c>
      <c r="F122" s="192" t="s">
        <v>1031</v>
      </c>
      <c r="G122" s="193" t="s">
        <v>149</v>
      </c>
      <c r="H122" s="194">
        <v>1</v>
      </c>
      <c r="I122" s="195"/>
      <c r="J122" s="196">
        <f>ROUND(I122*H122,2)</f>
        <v>0</v>
      </c>
      <c r="K122" s="197"/>
      <c r="L122" s="41"/>
      <c r="M122" s="198" t="s">
        <v>19</v>
      </c>
      <c r="N122" s="199" t="s">
        <v>45</v>
      </c>
      <c r="O122" s="66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2" t="s">
        <v>150</v>
      </c>
      <c r="AT122" s="202" t="s">
        <v>146</v>
      </c>
      <c r="AU122" s="202" t="s">
        <v>84</v>
      </c>
      <c r="AY122" s="19" t="s">
        <v>143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9" t="s">
        <v>82</v>
      </c>
      <c r="BK122" s="203">
        <f>ROUND(I122*H122,2)</f>
        <v>0</v>
      </c>
      <c r="BL122" s="19" t="s">
        <v>150</v>
      </c>
      <c r="BM122" s="202" t="s">
        <v>1032</v>
      </c>
    </row>
    <row r="123" spans="1:65" s="2" customFormat="1" ht="78">
      <c r="A123" s="36"/>
      <c r="B123" s="37"/>
      <c r="C123" s="38"/>
      <c r="D123" s="204" t="s">
        <v>152</v>
      </c>
      <c r="E123" s="38"/>
      <c r="F123" s="205" t="s">
        <v>1033</v>
      </c>
      <c r="G123" s="38"/>
      <c r="H123" s="38"/>
      <c r="I123" s="110"/>
      <c r="J123" s="38"/>
      <c r="K123" s="38"/>
      <c r="L123" s="41"/>
      <c r="M123" s="206"/>
      <c r="N123" s="20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152</v>
      </c>
      <c r="AU123" s="19" t="s">
        <v>84</v>
      </c>
    </row>
    <row r="124" spans="1:65" s="2" customFormat="1" ht="16.5" customHeight="1">
      <c r="A124" s="36"/>
      <c r="B124" s="37"/>
      <c r="C124" s="190" t="s">
        <v>242</v>
      </c>
      <c r="D124" s="190" t="s">
        <v>146</v>
      </c>
      <c r="E124" s="191" t="s">
        <v>1034</v>
      </c>
      <c r="F124" s="192" t="s">
        <v>1035</v>
      </c>
      <c r="G124" s="193" t="s">
        <v>258</v>
      </c>
      <c r="H124" s="194">
        <v>1</v>
      </c>
      <c r="I124" s="195"/>
      <c r="J124" s="196">
        <f>ROUND(I124*H124,2)</f>
        <v>0</v>
      </c>
      <c r="K124" s="197"/>
      <c r="L124" s="41"/>
      <c r="M124" s="198" t="s">
        <v>19</v>
      </c>
      <c r="N124" s="199" t="s">
        <v>45</v>
      </c>
      <c r="O124" s="66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2" t="s">
        <v>150</v>
      </c>
      <c r="AT124" s="202" t="s">
        <v>146</v>
      </c>
      <c r="AU124" s="202" t="s">
        <v>84</v>
      </c>
      <c r="AY124" s="19" t="s">
        <v>143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9" t="s">
        <v>82</v>
      </c>
      <c r="BK124" s="203">
        <f>ROUND(I124*H124,2)</f>
        <v>0</v>
      </c>
      <c r="BL124" s="19" t="s">
        <v>150</v>
      </c>
      <c r="BM124" s="202" t="s">
        <v>1036</v>
      </c>
    </row>
    <row r="125" spans="1:65" s="12" customFormat="1" ht="22.9" customHeight="1">
      <c r="B125" s="174"/>
      <c r="C125" s="175"/>
      <c r="D125" s="176" t="s">
        <v>73</v>
      </c>
      <c r="E125" s="188" t="s">
        <v>1037</v>
      </c>
      <c r="F125" s="188" t="s">
        <v>1038</v>
      </c>
      <c r="G125" s="175"/>
      <c r="H125" s="175"/>
      <c r="I125" s="178"/>
      <c r="J125" s="189">
        <f>BK125</f>
        <v>0</v>
      </c>
      <c r="K125" s="175"/>
      <c r="L125" s="180"/>
      <c r="M125" s="181"/>
      <c r="N125" s="182"/>
      <c r="O125" s="182"/>
      <c r="P125" s="183">
        <f>SUM(P126:P127)</f>
        <v>0</v>
      </c>
      <c r="Q125" s="182"/>
      <c r="R125" s="183">
        <f>SUM(R126:R127)</f>
        <v>1.8200000000000001E-2</v>
      </c>
      <c r="S125" s="182"/>
      <c r="T125" s="184">
        <f>SUM(T126:T127)</f>
        <v>0</v>
      </c>
      <c r="AR125" s="185" t="s">
        <v>84</v>
      </c>
      <c r="AT125" s="186" t="s">
        <v>73</v>
      </c>
      <c r="AU125" s="186" t="s">
        <v>82</v>
      </c>
      <c r="AY125" s="185" t="s">
        <v>143</v>
      </c>
      <c r="BK125" s="187">
        <f>SUM(BK126:BK127)</f>
        <v>0</v>
      </c>
    </row>
    <row r="126" spans="1:65" s="2" customFormat="1" ht="33" customHeight="1">
      <c r="A126" s="36"/>
      <c r="B126" s="37"/>
      <c r="C126" s="190" t="s">
        <v>246</v>
      </c>
      <c r="D126" s="190" t="s">
        <v>146</v>
      </c>
      <c r="E126" s="191" t="s">
        <v>1039</v>
      </c>
      <c r="F126" s="192" t="s">
        <v>1040</v>
      </c>
      <c r="G126" s="193" t="s">
        <v>1041</v>
      </c>
      <c r="H126" s="194">
        <v>2</v>
      </c>
      <c r="I126" s="195"/>
      <c r="J126" s="196">
        <f>ROUND(I126*H126,2)</f>
        <v>0</v>
      </c>
      <c r="K126" s="197"/>
      <c r="L126" s="41"/>
      <c r="M126" s="198" t="s">
        <v>19</v>
      </c>
      <c r="N126" s="199" t="s">
        <v>45</v>
      </c>
      <c r="O126" s="66"/>
      <c r="P126" s="200">
        <f>O126*H126</f>
        <v>0</v>
      </c>
      <c r="Q126" s="200">
        <v>9.1000000000000004E-3</v>
      </c>
      <c r="R126" s="200">
        <f>Q126*H126</f>
        <v>1.8200000000000001E-2</v>
      </c>
      <c r="S126" s="200">
        <v>0</v>
      </c>
      <c r="T126" s="201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2" t="s">
        <v>228</v>
      </c>
      <c r="AT126" s="202" t="s">
        <v>146</v>
      </c>
      <c r="AU126" s="202" t="s">
        <v>84</v>
      </c>
      <c r="AY126" s="19" t="s">
        <v>143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9" t="s">
        <v>82</v>
      </c>
      <c r="BK126" s="203">
        <f>ROUND(I126*H126,2)</f>
        <v>0</v>
      </c>
      <c r="BL126" s="19" t="s">
        <v>228</v>
      </c>
      <c r="BM126" s="202" t="s">
        <v>1042</v>
      </c>
    </row>
    <row r="127" spans="1:65" s="2" customFormat="1" ht="33" customHeight="1">
      <c r="A127" s="36"/>
      <c r="B127" s="37"/>
      <c r="C127" s="190" t="s">
        <v>7</v>
      </c>
      <c r="D127" s="190" t="s">
        <v>146</v>
      </c>
      <c r="E127" s="191" t="s">
        <v>1043</v>
      </c>
      <c r="F127" s="192" t="s">
        <v>1044</v>
      </c>
      <c r="G127" s="193" t="s">
        <v>461</v>
      </c>
      <c r="H127" s="262"/>
      <c r="I127" s="195"/>
      <c r="J127" s="196">
        <f>ROUND(I127*H127,2)</f>
        <v>0</v>
      </c>
      <c r="K127" s="197"/>
      <c r="L127" s="41"/>
      <c r="M127" s="198" t="s">
        <v>19</v>
      </c>
      <c r="N127" s="199" t="s">
        <v>45</v>
      </c>
      <c r="O127" s="66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2" t="s">
        <v>228</v>
      </c>
      <c r="AT127" s="202" t="s">
        <v>146</v>
      </c>
      <c r="AU127" s="202" t="s">
        <v>84</v>
      </c>
      <c r="AY127" s="19" t="s">
        <v>143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9" t="s">
        <v>82</v>
      </c>
      <c r="BK127" s="203">
        <f>ROUND(I127*H127,2)</f>
        <v>0</v>
      </c>
      <c r="BL127" s="19" t="s">
        <v>228</v>
      </c>
      <c r="BM127" s="202" t="s">
        <v>1045</v>
      </c>
    </row>
    <row r="128" spans="1:65" s="12" customFormat="1" ht="22.9" customHeight="1">
      <c r="B128" s="174"/>
      <c r="C128" s="175"/>
      <c r="D128" s="176" t="s">
        <v>73</v>
      </c>
      <c r="E128" s="188" t="s">
        <v>1046</v>
      </c>
      <c r="F128" s="188" t="s">
        <v>1047</v>
      </c>
      <c r="G128" s="175"/>
      <c r="H128" s="175"/>
      <c r="I128" s="178"/>
      <c r="J128" s="189">
        <f>BK128</f>
        <v>0</v>
      </c>
      <c r="K128" s="175"/>
      <c r="L128" s="180"/>
      <c r="M128" s="181"/>
      <c r="N128" s="182"/>
      <c r="O128" s="182"/>
      <c r="P128" s="183">
        <f>SUM(P129:P134)</f>
        <v>0</v>
      </c>
      <c r="Q128" s="182"/>
      <c r="R128" s="183">
        <f>SUM(R129:R134)</f>
        <v>0</v>
      </c>
      <c r="S128" s="182"/>
      <c r="T128" s="184">
        <f>SUM(T129:T134)</f>
        <v>0</v>
      </c>
      <c r="AR128" s="185" t="s">
        <v>84</v>
      </c>
      <c r="AT128" s="186" t="s">
        <v>73</v>
      </c>
      <c r="AU128" s="186" t="s">
        <v>82</v>
      </c>
      <c r="AY128" s="185" t="s">
        <v>143</v>
      </c>
      <c r="BK128" s="187">
        <f>SUM(BK129:BK134)</f>
        <v>0</v>
      </c>
    </row>
    <row r="129" spans="1:65" s="2" customFormat="1" ht="21.75" customHeight="1">
      <c r="A129" s="36"/>
      <c r="B129" s="37"/>
      <c r="C129" s="190" t="s">
        <v>255</v>
      </c>
      <c r="D129" s="190" t="s">
        <v>146</v>
      </c>
      <c r="E129" s="191" t="s">
        <v>1048</v>
      </c>
      <c r="F129" s="192" t="s">
        <v>1049</v>
      </c>
      <c r="G129" s="193" t="s">
        <v>158</v>
      </c>
      <c r="H129" s="194">
        <v>20</v>
      </c>
      <c r="I129" s="195"/>
      <c r="J129" s="196">
        <f>ROUND(I129*H129,2)</f>
        <v>0</v>
      </c>
      <c r="K129" s="197"/>
      <c r="L129" s="41"/>
      <c r="M129" s="198" t="s">
        <v>19</v>
      </c>
      <c r="N129" s="199" t="s">
        <v>45</v>
      </c>
      <c r="O129" s="66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2" t="s">
        <v>228</v>
      </c>
      <c r="AT129" s="202" t="s">
        <v>146</v>
      </c>
      <c r="AU129" s="202" t="s">
        <v>84</v>
      </c>
      <c r="AY129" s="19" t="s">
        <v>143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9" t="s">
        <v>82</v>
      </c>
      <c r="BK129" s="203">
        <f>ROUND(I129*H129,2)</f>
        <v>0</v>
      </c>
      <c r="BL129" s="19" t="s">
        <v>228</v>
      </c>
      <c r="BM129" s="202" t="s">
        <v>1050</v>
      </c>
    </row>
    <row r="130" spans="1:65" s="13" customFormat="1" ht="11.25">
      <c r="B130" s="208"/>
      <c r="C130" s="209"/>
      <c r="D130" s="204" t="s">
        <v>181</v>
      </c>
      <c r="E130" s="210" t="s">
        <v>19</v>
      </c>
      <c r="F130" s="211" t="s">
        <v>1051</v>
      </c>
      <c r="G130" s="209"/>
      <c r="H130" s="212">
        <v>20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181</v>
      </c>
      <c r="AU130" s="218" t="s">
        <v>84</v>
      </c>
      <c r="AV130" s="13" t="s">
        <v>84</v>
      </c>
      <c r="AW130" s="13" t="s">
        <v>35</v>
      </c>
      <c r="AX130" s="13" t="s">
        <v>82</v>
      </c>
      <c r="AY130" s="218" t="s">
        <v>143</v>
      </c>
    </row>
    <row r="131" spans="1:65" s="2" customFormat="1" ht="21.75" customHeight="1">
      <c r="A131" s="36"/>
      <c r="B131" s="37"/>
      <c r="C131" s="190" t="s">
        <v>261</v>
      </c>
      <c r="D131" s="190" t="s">
        <v>146</v>
      </c>
      <c r="E131" s="191" t="s">
        <v>1052</v>
      </c>
      <c r="F131" s="192" t="s">
        <v>1053</v>
      </c>
      <c r="G131" s="193" t="s">
        <v>186</v>
      </c>
      <c r="H131" s="194">
        <v>18</v>
      </c>
      <c r="I131" s="195"/>
      <c r="J131" s="196">
        <f>ROUND(I131*H131,2)</f>
        <v>0</v>
      </c>
      <c r="K131" s="197"/>
      <c r="L131" s="41"/>
      <c r="M131" s="198" t="s">
        <v>19</v>
      </c>
      <c r="N131" s="199" t="s">
        <v>45</v>
      </c>
      <c r="O131" s="66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2" t="s">
        <v>228</v>
      </c>
      <c r="AT131" s="202" t="s">
        <v>146</v>
      </c>
      <c r="AU131" s="202" t="s">
        <v>84</v>
      </c>
      <c r="AY131" s="19" t="s">
        <v>143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9" t="s">
        <v>82</v>
      </c>
      <c r="BK131" s="203">
        <f>ROUND(I131*H131,2)</f>
        <v>0</v>
      </c>
      <c r="BL131" s="19" t="s">
        <v>228</v>
      </c>
      <c r="BM131" s="202" t="s">
        <v>1054</v>
      </c>
    </row>
    <row r="132" spans="1:65" s="13" customFormat="1" ht="11.25">
      <c r="B132" s="208"/>
      <c r="C132" s="209"/>
      <c r="D132" s="204" t="s">
        <v>181</v>
      </c>
      <c r="E132" s="210" t="s">
        <v>19</v>
      </c>
      <c r="F132" s="211" t="s">
        <v>1055</v>
      </c>
      <c r="G132" s="209"/>
      <c r="H132" s="212">
        <v>18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181</v>
      </c>
      <c r="AU132" s="218" t="s">
        <v>84</v>
      </c>
      <c r="AV132" s="13" t="s">
        <v>84</v>
      </c>
      <c r="AW132" s="13" t="s">
        <v>35</v>
      </c>
      <c r="AX132" s="13" t="s">
        <v>82</v>
      </c>
      <c r="AY132" s="218" t="s">
        <v>143</v>
      </c>
    </row>
    <row r="133" spans="1:65" s="2" customFormat="1" ht="16.5" customHeight="1">
      <c r="A133" s="36"/>
      <c r="B133" s="37"/>
      <c r="C133" s="190" t="s">
        <v>265</v>
      </c>
      <c r="D133" s="190" t="s">
        <v>146</v>
      </c>
      <c r="E133" s="191" t="s">
        <v>1056</v>
      </c>
      <c r="F133" s="192" t="s">
        <v>1057</v>
      </c>
      <c r="G133" s="193" t="s">
        <v>158</v>
      </c>
      <c r="H133" s="194">
        <v>20</v>
      </c>
      <c r="I133" s="195"/>
      <c r="J133" s="196">
        <f>ROUND(I133*H133,2)</f>
        <v>0</v>
      </c>
      <c r="K133" s="197"/>
      <c r="L133" s="41"/>
      <c r="M133" s="198" t="s">
        <v>19</v>
      </c>
      <c r="N133" s="199" t="s">
        <v>45</v>
      </c>
      <c r="O133" s="66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2" t="s">
        <v>228</v>
      </c>
      <c r="AT133" s="202" t="s">
        <v>146</v>
      </c>
      <c r="AU133" s="202" t="s">
        <v>84</v>
      </c>
      <c r="AY133" s="19" t="s">
        <v>143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9" t="s">
        <v>82</v>
      </c>
      <c r="BK133" s="203">
        <f>ROUND(I133*H133,2)</f>
        <v>0</v>
      </c>
      <c r="BL133" s="19" t="s">
        <v>228</v>
      </c>
      <c r="BM133" s="202" t="s">
        <v>1058</v>
      </c>
    </row>
    <row r="134" spans="1:65" s="2" customFormat="1" ht="44.25" customHeight="1">
      <c r="A134" s="36"/>
      <c r="B134" s="37"/>
      <c r="C134" s="190" t="s">
        <v>269</v>
      </c>
      <c r="D134" s="190" t="s">
        <v>146</v>
      </c>
      <c r="E134" s="191" t="s">
        <v>1059</v>
      </c>
      <c r="F134" s="192" t="s">
        <v>1060</v>
      </c>
      <c r="G134" s="193" t="s">
        <v>461</v>
      </c>
      <c r="H134" s="262"/>
      <c r="I134" s="195"/>
      <c r="J134" s="196">
        <f>ROUND(I134*H134,2)</f>
        <v>0</v>
      </c>
      <c r="K134" s="197"/>
      <c r="L134" s="41"/>
      <c r="M134" s="198" t="s">
        <v>19</v>
      </c>
      <c r="N134" s="199" t="s">
        <v>45</v>
      </c>
      <c r="O134" s="66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2" t="s">
        <v>228</v>
      </c>
      <c r="AT134" s="202" t="s">
        <v>146</v>
      </c>
      <c r="AU134" s="202" t="s">
        <v>84</v>
      </c>
      <c r="AY134" s="19" t="s">
        <v>143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9" t="s">
        <v>82</v>
      </c>
      <c r="BK134" s="203">
        <f>ROUND(I134*H134,2)</f>
        <v>0</v>
      </c>
      <c r="BL134" s="19" t="s">
        <v>228</v>
      </c>
      <c r="BM134" s="202" t="s">
        <v>1061</v>
      </c>
    </row>
    <row r="135" spans="1:65" s="12" customFormat="1" ht="22.9" customHeight="1">
      <c r="B135" s="174"/>
      <c r="C135" s="175"/>
      <c r="D135" s="176" t="s">
        <v>73</v>
      </c>
      <c r="E135" s="188" t="s">
        <v>474</v>
      </c>
      <c r="F135" s="188" t="s">
        <v>475</v>
      </c>
      <c r="G135" s="175"/>
      <c r="H135" s="175"/>
      <c r="I135" s="178"/>
      <c r="J135" s="189">
        <f>BK135</f>
        <v>0</v>
      </c>
      <c r="K135" s="175"/>
      <c r="L135" s="180"/>
      <c r="M135" s="181"/>
      <c r="N135" s="182"/>
      <c r="O135" s="182"/>
      <c r="P135" s="183">
        <f>SUM(P136:P138)</f>
        <v>0</v>
      </c>
      <c r="Q135" s="182"/>
      <c r="R135" s="183">
        <f>SUM(R136:R138)</f>
        <v>0</v>
      </c>
      <c r="S135" s="182"/>
      <c r="T135" s="184">
        <f>SUM(T136:T138)</f>
        <v>0</v>
      </c>
      <c r="AR135" s="185" t="s">
        <v>84</v>
      </c>
      <c r="AT135" s="186" t="s">
        <v>73</v>
      </c>
      <c r="AU135" s="186" t="s">
        <v>82</v>
      </c>
      <c r="AY135" s="185" t="s">
        <v>143</v>
      </c>
      <c r="BK135" s="187">
        <f>SUM(BK136:BK138)</f>
        <v>0</v>
      </c>
    </row>
    <row r="136" spans="1:65" s="2" customFormat="1" ht="44.25" customHeight="1">
      <c r="A136" s="36"/>
      <c r="B136" s="37"/>
      <c r="C136" s="190" t="s">
        <v>274</v>
      </c>
      <c r="D136" s="190" t="s">
        <v>146</v>
      </c>
      <c r="E136" s="191" t="s">
        <v>1062</v>
      </c>
      <c r="F136" s="192" t="s">
        <v>1063</v>
      </c>
      <c r="G136" s="193" t="s">
        <v>149</v>
      </c>
      <c r="H136" s="194">
        <v>1</v>
      </c>
      <c r="I136" s="195"/>
      <c r="J136" s="196">
        <f>ROUND(I136*H136,2)</f>
        <v>0</v>
      </c>
      <c r="K136" s="197"/>
      <c r="L136" s="41"/>
      <c r="M136" s="198" t="s">
        <v>19</v>
      </c>
      <c r="N136" s="199" t="s">
        <v>45</v>
      </c>
      <c r="O136" s="66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2" t="s">
        <v>228</v>
      </c>
      <c r="AT136" s="202" t="s">
        <v>146</v>
      </c>
      <c r="AU136" s="202" t="s">
        <v>84</v>
      </c>
      <c r="AY136" s="19" t="s">
        <v>143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9" t="s">
        <v>82</v>
      </c>
      <c r="BK136" s="203">
        <f>ROUND(I136*H136,2)</f>
        <v>0</v>
      </c>
      <c r="BL136" s="19" t="s">
        <v>228</v>
      </c>
      <c r="BM136" s="202" t="s">
        <v>1064</v>
      </c>
    </row>
    <row r="137" spans="1:65" s="2" customFormat="1" ht="29.25">
      <c r="A137" s="36"/>
      <c r="B137" s="37"/>
      <c r="C137" s="38"/>
      <c r="D137" s="204" t="s">
        <v>152</v>
      </c>
      <c r="E137" s="38"/>
      <c r="F137" s="205" t="s">
        <v>1065</v>
      </c>
      <c r="G137" s="38"/>
      <c r="H137" s="38"/>
      <c r="I137" s="110"/>
      <c r="J137" s="38"/>
      <c r="K137" s="38"/>
      <c r="L137" s="41"/>
      <c r="M137" s="206"/>
      <c r="N137" s="20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152</v>
      </c>
      <c r="AU137" s="19" t="s">
        <v>84</v>
      </c>
    </row>
    <row r="138" spans="1:65" s="2" customFormat="1" ht="33" customHeight="1">
      <c r="A138" s="36"/>
      <c r="B138" s="37"/>
      <c r="C138" s="190" t="s">
        <v>278</v>
      </c>
      <c r="D138" s="190" t="s">
        <v>146</v>
      </c>
      <c r="E138" s="191" t="s">
        <v>538</v>
      </c>
      <c r="F138" s="192" t="s">
        <v>1066</v>
      </c>
      <c r="G138" s="193" t="s">
        <v>461</v>
      </c>
      <c r="H138" s="262"/>
      <c r="I138" s="195"/>
      <c r="J138" s="196">
        <f>ROUND(I138*H138,2)</f>
        <v>0</v>
      </c>
      <c r="K138" s="197"/>
      <c r="L138" s="41"/>
      <c r="M138" s="198" t="s">
        <v>19</v>
      </c>
      <c r="N138" s="199" t="s">
        <v>45</v>
      </c>
      <c r="O138" s="66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2" t="s">
        <v>228</v>
      </c>
      <c r="AT138" s="202" t="s">
        <v>146</v>
      </c>
      <c r="AU138" s="202" t="s">
        <v>84</v>
      </c>
      <c r="AY138" s="19" t="s">
        <v>143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9" t="s">
        <v>82</v>
      </c>
      <c r="BK138" s="203">
        <f>ROUND(I138*H138,2)</f>
        <v>0</v>
      </c>
      <c r="BL138" s="19" t="s">
        <v>228</v>
      </c>
      <c r="BM138" s="202" t="s">
        <v>1067</v>
      </c>
    </row>
    <row r="139" spans="1:65" s="12" customFormat="1" ht="22.9" customHeight="1">
      <c r="B139" s="174"/>
      <c r="C139" s="175"/>
      <c r="D139" s="176" t="s">
        <v>73</v>
      </c>
      <c r="E139" s="188" t="s">
        <v>1068</v>
      </c>
      <c r="F139" s="188" t="s">
        <v>1069</v>
      </c>
      <c r="G139" s="175"/>
      <c r="H139" s="175"/>
      <c r="I139" s="178"/>
      <c r="J139" s="189">
        <f>BK139</f>
        <v>0</v>
      </c>
      <c r="K139" s="175"/>
      <c r="L139" s="180"/>
      <c r="M139" s="181"/>
      <c r="N139" s="182"/>
      <c r="O139" s="182"/>
      <c r="P139" s="183">
        <f>SUM(P140:P152)</f>
        <v>0</v>
      </c>
      <c r="Q139" s="182"/>
      <c r="R139" s="183">
        <f>SUM(R140:R152)</f>
        <v>0</v>
      </c>
      <c r="S139" s="182"/>
      <c r="T139" s="184">
        <f>SUM(T140:T152)</f>
        <v>0</v>
      </c>
      <c r="AR139" s="185" t="s">
        <v>84</v>
      </c>
      <c r="AT139" s="186" t="s">
        <v>73</v>
      </c>
      <c r="AU139" s="186" t="s">
        <v>82</v>
      </c>
      <c r="AY139" s="185" t="s">
        <v>143</v>
      </c>
      <c r="BK139" s="187">
        <f>SUM(BK140:BK152)</f>
        <v>0</v>
      </c>
    </row>
    <row r="140" spans="1:65" s="2" customFormat="1" ht="21.75" customHeight="1">
      <c r="A140" s="36"/>
      <c r="B140" s="37"/>
      <c r="C140" s="190" t="s">
        <v>282</v>
      </c>
      <c r="D140" s="190" t="s">
        <v>146</v>
      </c>
      <c r="E140" s="191" t="s">
        <v>1070</v>
      </c>
      <c r="F140" s="192" t="s">
        <v>1071</v>
      </c>
      <c r="G140" s="193" t="s">
        <v>186</v>
      </c>
      <c r="H140" s="194">
        <v>18</v>
      </c>
      <c r="I140" s="195"/>
      <c r="J140" s="196">
        <f>ROUND(I140*H140,2)</f>
        <v>0</v>
      </c>
      <c r="K140" s="197"/>
      <c r="L140" s="41"/>
      <c r="M140" s="198" t="s">
        <v>19</v>
      </c>
      <c r="N140" s="199" t="s">
        <v>45</v>
      </c>
      <c r="O140" s="66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2" t="s">
        <v>228</v>
      </c>
      <c r="AT140" s="202" t="s">
        <v>146</v>
      </c>
      <c r="AU140" s="202" t="s">
        <v>84</v>
      </c>
      <c r="AY140" s="19" t="s">
        <v>143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9" t="s">
        <v>82</v>
      </c>
      <c r="BK140" s="203">
        <f>ROUND(I140*H140,2)</f>
        <v>0</v>
      </c>
      <c r="BL140" s="19" t="s">
        <v>228</v>
      </c>
      <c r="BM140" s="202" t="s">
        <v>1072</v>
      </c>
    </row>
    <row r="141" spans="1:65" s="13" customFormat="1" ht="11.25">
      <c r="B141" s="208"/>
      <c r="C141" s="209"/>
      <c r="D141" s="204" t="s">
        <v>181</v>
      </c>
      <c r="E141" s="210" t="s">
        <v>19</v>
      </c>
      <c r="F141" s="211" t="s">
        <v>1073</v>
      </c>
      <c r="G141" s="209"/>
      <c r="H141" s="212">
        <v>18</v>
      </c>
      <c r="I141" s="213"/>
      <c r="J141" s="209"/>
      <c r="K141" s="209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181</v>
      </c>
      <c r="AU141" s="218" t="s">
        <v>84</v>
      </c>
      <c r="AV141" s="13" t="s">
        <v>84</v>
      </c>
      <c r="AW141" s="13" t="s">
        <v>35</v>
      </c>
      <c r="AX141" s="13" t="s">
        <v>82</v>
      </c>
      <c r="AY141" s="218" t="s">
        <v>143</v>
      </c>
    </row>
    <row r="142" spans="1:65" s="2" customFormat="1" ht="21.75" customHeight="1">
      <c r="A142" s="36"/>
      <c r="B142" s="37"/>
      <c r="C142" s="251" t="s">
        <v>286</v>
      </c>
      <c r="D142" s="251" t="s">
        <v>250</v>
      </c>
      <c r="E142" s="252" t="s">
        <v>1074</v>
      </c>
      <c r="F142" s="253" t="s">
        <v>1075</v>
      </c>
      <c r="G142" s="254" t="s">
        <v>149</v>
      </c>
      <c r="H142" s="255">
        <v>60</v>
      </c>
      <c r="I142" s="256"/>
      <c r="J142" s="257">
        <f>ROUND(I142*H142,2)</f>
        <v>0</v>
      </c>
      <c r="K142" s="258"/>
      <c r="L142" s="259"/>
      <c r="M142" s="260" t="s">
        <v>19</v>
      </c>
      <c r="N142" s="261" t="s">
        <v>45</v>
      </c>
      <c r="O142" s="66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2" t="s">
        <v>299</v>
      </c>
      <c r="AT142" s="202" t="s">
        <v>250</v>
      </c>
      <c r="AU142" s="202" t="s">
        <v>84</v>
      </c>
      <c r="AY142" s="19" t="s">
        <v>143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9" t="s">
        <v>82</v>
      </c>
      <c r="BK142" s="203">
        <f>ROUND(I142*H142,2)</f>
        <v>0</v>
      </c>
      <c r="BL142" s="19" t="s">
        <v>228</v>
      </c>
      <c r="BM142" s="202" t="s">
        <v>1076</v>
      </c>
    </row>
    <row r="143" spans="1:65" s="2" customFormat="1" ht="39">
      <c r="A143" s="36"/>
      <c r="B143" s="37"/>
      <c r="C143" s="38"/>
      <c r="D143" s="204" t="s">
        <v>152</v>
      </c>
      <c r="E143" s="38"/>
      <c r="F143" s="205" t="s">
        <v>1077</v>
      </c>
      <c r="G143" s="38"/>
      <c r="H143" s="38"/>
      <c r="I143" s="110"/>
      <c r="J143" s="38"/>
      <c r="K143" s="38"/>
      <c r="L143" s="41"/>
      <c r="M143" s="206"/>
      <c r="N143" s="20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152</v>
      </c>
      <c r="AU143" s="19" t="s">
        <v>84</v>
      </c>
    </row>
    <row r="144" spans="1:65" s="13" customFormat="1" ht="11.25">
      <c r="B144" s="208"/>
      <c r="C144" s="209"/>
      <c r="D144" s="204" t="s">
        <v>181</v>
      </c>
      <c r="E144" s="210" t="s">
        <v>19</v>
      </c>
      <c r="F144" s="211" t="s">
        <v>1078</v>
      </c>
      <c r="G144" s="209"/>
      <c r="H144" s="212">
        <v>60</v>
      </c>
      <c r="I144" s="213"/>
      <c r="J144" s="209"/>
      <c r="K144" s="209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181</v>
      </c>
      <c r="AU144" s="218" t="s">
        <v>84</v>
      </c>
      <c r="AV144" s="13" t="s">
        <v>84</v>
      </c>
      <c r="AW144" s="13" t="s">
        <v>35</v>
      </c>
      <c r="AX144" s="13" t="s">
        <v>82</v>
      </c>
      <c r="AY144" s="218" t="s">
        <v>143</v>
      </c>
    </row>
    <row r="145" spans="1:65" s="2" customFormat="1" ht="21.75" customHeight="1">
      <c r="A145" s="36"/>
      <c r="B145" s="37"/>
      <c r="C145" s="190" t="s">
        <v>291</v>
      </c>
      <c r="D145" s="190" t="s">
        <v>146</v>
      </c>
      <c r="E145" s="191" t="s">
        <v>1079</v>
      </c>
      <c r="F145" s="192" t="s">
        <v>1080</v>
      </c>
      <c r="G145" s="193" t="s">
        <v>158</v>
      </c>
      <c r="H145" s="194">
        <v>20</v>
      </c>
      <c r="I145" s="195"/>
      <c r="J145" s="196">
        <f>ROUND(I145*H145,2)</f>
        <v>0</v>
      </c>
      <c r="K145" s="197"/>
      <c r="L145" s="41"/>
      <c r="M145" s="198" t="s">
        <v>19</v>
      </c>
      <c r="N145" s="199" t="s">
        <v>45</v>
      </c>
      <c r="O145" s="66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2" t="s">
        <v>228</v>
      </c>
      <c r="AT145" s="202" t="s">
        <v>146</v>
      </c>
      <c r="AU145" s="202" t="s">
        <v>84</v>
      </c>
      <c r="AY145" s="19" t="s">
        <v>143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9" t="s">
        <v>82</v>
      </c>
      <c r="BK145" s="203">
        <f>ROUND(I145*H145,2)</f>
        <v>0</v>
      </c>
      <c r="BL145" s="19" t="s">
        <v>228</v>
      </c>
      <c r="BM145" s="202" t="s">
        <v>1081</v>
      </c>
    </row>
    <row r="146" spans="1:65" s="13" customFormat="1" ht="11.25">
      <c r="B146" s="208"/>
      <c r="C146" s="209"/>
      <c r="D146" s="204" t="s">
        <v>181</v>
      </c>
      <c r="E146" s="210" t="s">
        <v>19</v>
      </c>
      <c r="F146" s="211" t="s">
        <v>1051</v>
      </c>
      <c r="G146" s="209"/>
      <c r="H146" s="212">
        <v>20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181</v>
      </c>
      <c r="AU146" s="218" t="s">
        <v>84</v>
      </c>
      <c r="AV146" s="13" t="s">
        <v>84</v>
      </c>
      <c r="AW146" s="13" t="s">
        <v>35</v>
      </c>
      <c r="AX146" s="13" t="s">
        <v>82</v>
      </c>
      <c r="AY146" s="218" t="s">
        <v>143</v>
      </c>
    </row>
    <row r="147" spans="1:65" s="2" customFormat="1" ht="33" customHeight="1">
      <c r="A147" s="36"/>
      <c r="B147" s="37"/>
      <c r="C147" s="251" t="s">
        <v>295</v>
      </c>
      <c r="D147" s="251" t="s">
        <v>250</v>
      </c>
      <c r="E147" s="252" t="s">
        <v>1082</v>
      </c>
      <c r="F147" s="253" t="s">
        <v>1083</v>
      </c>
      <c r="G147" s="254" t="s">
        <v>158</v>
      </c>
      <c r="H147" s="255">
        <v>22.54</v>
      </c>
      <c r="I147" s="256"/>
      <c r="J147" s="257">
        <f>ROUND(I147*H147,2)</f>
        <v>0</v>
      </c>
      <c r="K147" s="258"/>
      <c r="L147" s="259"/>
      <c r="M147" s="260" t="s">
        <v>19</v>
      </c>
      <c r="N147" s="261" t="s">
        <v>45</v>
      </c>
      <c r="O147" s="66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2" t="s">
        <v>299</v>
      </c>
      <c r="AT147" s="202" t="s">
        <v>250</v>
      </c>
      <c r="AU147" s="202" t="s">
        <v>84</v>
      </c>
      <c r="AY147" s="19" t="s">
        <v>143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9" t="s">
        <v>82</v>
      </c>
      <c r="BK147" s="203">
        <f>ROUND(I147*H147,2)</f>
        <v>0</v>
      </c>
      <c r="BL147" s="19" t="s">
        <v>228</v>
      </c>
      <c r="BM147" s="202" t="s">
        <v>1084</v>
      </c>
    </row>
    <row r="148" spans="1:65" s="13" customFormat="1" ht="11.25">
      <c r="B148" s="208"/>
      <c r="C148" s="209"/>
      <c r="D148" s="204" t="s">
        <v>181</v>
      </c>
      <c r="E148" s="209"/>
      <c r="F148" s="211" t="s">
        <v>1085</v>
      </c>
      <c r="G148" s="209"/>
      <c r="H148" s="212">
        <v>22.54</v>
      </c>
      <c r="I148" s="213"/>
      <c r="J148" s="209"/>
      <c r="K148" s="209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181</v>
      </c>
      <c r="AU148" s="218" t="s">
        <v>84</v>
      </c>
      <c r="AV148" s="13" t="s">
        <v>84</v>
      </c>
      <c r="AW148" s="13" t="s">
        <v>4</v>
      </c>
      <c r="AX148" s="13" t="s">
        <v>82</v>
      </c>
      <c r="AY148" s="218" t="s">
        <v>143</v>
      </c>
    </row>
    <row r="149" spans="1:65" s="2" customFormat="1" ht="16.5" customHeight="1">
      <c r="A149" s="36"/>
      <c r="B149" s="37"/>
      <c r="C149" s="190" t="s">
        <v>299</v>
      </c>
      <c r="D149" s="190" t="s">
        <v>146</v>
      </c>
      <c r="E149" s="191" t="s">
        <v>1086</v>
      </c>
      <c r="F149" s="192" t="s">
        <v>1087</v>
      </c>
      <c r="G149" s="193" t="s">
        <v>158</v>
      </c>
      <c r="H149" s="194">
        <v>19.600000000000001</v>
      </c>
      <c r="I149" s="195"/>
      <c r="J149" s="196">
        <f>ROUND(I149*H149,2)</f>
        <v>0</v>
      </c>
      <c r="K149" s="197"/>
      <c r="L149" s="41"/>
      <c r="M149" s="198" t="s">
        <v>19</v>
      </c>
      <c r="N149" s="199" t="s">
        <v>45</v>
      </c>
      <c r="O149" s="66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2" t="s">
        <v>228</v>
      </c>
      <c r="AT149" s="202" t="s">
        <v>146</v>
      </c>
      <c r="AU149" s="202" t="s">
        <v>84</v>
      </c>
      <c r="AY149" s="19" t="s">
        <v>143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9" t="s">
        <v>82</v>
      </c>
      <c r="BK149" s="203">
        <f>ROUND(I149*H149,2)</f>
        <v>0</v>
      </c>
      <c r="BL149" s="19" t="s">
        <v>228</v>
      </c>
      <c r="BM149" s="202" t="s">
        <v>1088</v>
      </c>
    </row>
    <row r="150" spans="1:65" s="2" customFormat="1" ht="21.75" customHeight="1">
      <c r="A150" s="36"/>
      <c r="B150" s="37"/>
      <c r="C150" s="190" t="s">
        <v>303</v>
      </c>
      <c r="D150" s="190" t="s">
        <v>146</v>
      </c>
      <c r="E150" s="191" t="s">
        <v>1089</v>
      </c>
      <c r="F150" s="192" t="s">
        <v>1090</v>
      </c>
      <c r="G150" s="193" t="s">
        <v>158</v>
      </c>
      <c r="H150" s="194">
        <v>19.600000000000001</v>
      </c>
      <c r="I150" s="195"/>
      <c r="J150" s="196">
        <f>ROUND(I150*H150,2)</f>
        <v>0</v>
      </c>
      <c r="K150" s="197"/>
      <c r="L150" s="41"/>
      <c r="M150" s="198" t="s">
        <v>19</v>
      </c>
      <c r="N150" s="199" t="s">
        <v>45</v>
      </c>
      <c r="O150" s="66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2" t="s">
        <v>228</v>
      </c>
      <c r="AT150" s="202" t="s">
        <v>146</v>
      </c>
      <c r="AU150" s="202" t="s">
        <v>84</v>
      </c>
      <c r="AY150" s="19" t="s">
        <v>143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9" t="s">
        <v>82</v>
      </c>
      <c r="BK150" s="203">
        <f>ROUND(I150*H150,2)</f>
        <v>0</v>
      </c>
      <c r="BL150" s="19" t="s">
        <v>228</v>
      </c>
      <c r="BM150" s="202" t="s">
        <v>1091</v>
      </c>
    </row>
    <row r="151" spans="1:65" s="2" customFormat="1" ht="21.75" customHeight="1">
      <c r="A151" s="36"/>
      <c r="B151" s="37"/>
      <c r="C151" s="190" t="s">
        <v>307</v>
      </c>
      <c r="D151" s="190" t="s">
        <v>146</v>
      </c>
      <c r="E151" s="191" t="s">
        <v>1092</v>
      </c>
      <c r="F151" s="192" t="s">
        <v>1093</v>
      </c>
      <c r="G151" s="193" t="s">
        <v>158</v>
      </c>
      <c r="H151" s="194">
        <v>19.600000000000001</v>
      </c>
      <c r="I151" s="195"/>
      <c r="J151" s="196">
        <f>ROUND(I151*H151,2)</f>
        <v>0</v>
      </c>
      <c r="K151" s="197"/>
      <c r="L151" s="41"/>
      <c r="M151" s="198" t="s">
        <v>19</v>
      </c>
      <c r="N151" s="199" t="s">
        <v>45</v>
      </c>
      <c r="O151" s="66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2" t="s">
        <v>228</v>
      </c>
      <c r="AT151" s="202" t="s">
        <v>146</v>
      </c>
      <c r="AU151" s="202" t="s">
        <v>84</v>
      </c>
      <c r="AY151" s="19" t="s">
        <v>143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9" t="s">
        <v>82</v>
      </c>
      <c r="BK151" s="203">
        <f>ROUND(I151*H151,2)</f>
        <v>0</v>
      </c>
      <c r="BL151" s="19" t="s">
        <v>228</v>
      </c>
      <c r="BM151" s="202" t="s">
        <v>1094</v>
      </c>
    </row>
    <row r="152" spans="1:65" s="2" customFormat="1" ht="33" customHeight="1">
      <c r="A152" s="36"/>
      <c r="B152" s="37"/>
      <c r="C152" s="190" t="s">
        <v>311</v>
      </c>
      <c r="D152" s="190" t="s">
        <v>146</v>
      </c>
      <c r="E152" s="191" t="s">
        <v>1095</v>
      </c>
      <c r="F152" s="192" t="s">
        <v>1096</v>
      </c>
      <c r="G152" s="193" t="s">
        <v>461</v>
      </c>
      <c r="H152" s="262"/>
      <c r="I152" s="195"/>
      <c r="J152" s="196">
        <f>ROUND(I152*H152,2)</f>
        <v>0</v>
      </c>
      <c r="K152" s="197"/>
      <c r="L152" s="41"/>
      <c r="M152" s="198" t="s">
        <v>19</v>
      </c>
      <c r="N152" s="199" t="s">
        <v>45</v>
      </c>
      <c r="O152" s="66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2" t="s">
        <v>228</v>
      </c>
      <c r="AT152" s="202" t="s">
        <v>146</v>
      </c>
      <c r="AU152" s="202" t="s">
        <v>84</v>
      </c>
      <c r="AY152" s="19" t="s">
        <v>143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9" t="s">
        <v>82</v>
      </c>
      <c r="BK152" s="203">
        <f>ROUND(I152*H152,2)</f>
        <v>0</v>
      </c>
      <c r="BL152" s="19" t="s">
        <v>228</v>
      </c>
      <c r="BM152" s="202" t="s">
        <v>1097</v>
      </c>
    </row>
    <row r="153" spans="1:65" s="12" customFormat="1" ht="22.9" customHeight="1">
      <c r="B153" s="174"/>
      <c r="C153" s="175"/>
      <c r="D153" s="176" t="s">
        <v>73</v>
      </c>
      <c r="E153" s="188" t="s">
        <v>1098</v>
      </c>
      <c r="F153" s="188" t="s">
        <v>1099</v>
      </c>
      <c r="G153" s="175"/>
      <c r="H153" s="175"/>
      <c r="I153" s="178"/>
      <c r="J153" s="189">
        <f>BK153</f>
        <v>0</v>
      </c>
      <c r="K153" s="175"/>
      <c r="L153" s="180"/>
      <c r="M153" s="181"/>
      <c r="N153" s="182"/>
      <c r="O153" s="182"/>
      <c r="P153" s="183">
        <f>SUM(P154:P160)</f>
        <v>0</v>
      </c>
      <c r="Q153" s="182"/>
      <c r="R153" s="183">
        <f>SUM(R154:R160)</f>
        <v>0</v>
      </c>
      <c r="S153" s="182"/>
      <c r="T153" s="184">
        <f>SUM(T154:T160)</f>
        <v>0</v>
      </c>
      <c r="AR153" s="185" t="s">
        <v>84</v>
      </c>
      <c r="AT153" s="186" t="s">
        <v>73</v>
      </c>
      <c r="AU153" s="186" t="s">
        <v>82</v>
      </c>
      <c r="AY153" s="185" t="s">
        <v>143</v>
      </c>
      <c r="BK153" s="187">
        <f>SUM(BK154:BK160)</f>
        <v>0</v>
      </c>
    </row>
    <row r="154" spans="1:65" s="2" customFormat="1" ht="21.75" customHeight="1">
      <c r="A154" s="36"/>
      <c r="B154" s="37"/>
      <c r="C154" s="190" t="s">
        <v>317</v>
      </c>
      <c r="D154" s="190" t="s">
        <v>146</v>
      </c>
      <c r="E154" s="191" t="s">
        <v>1100</v>
      </c>
      <c r="F154" s="192" t="s">
        <v>1101</v>
      </c>
      <c r="G154" s="193" t="s">
        <v>158</v>
      </c>
      <c r="H154" s="194">
        <v>20</v>
      </c>
      <c r="I154" s="195"/>
      <c r="J154" s="196">
        <f>ROUND(I154*H154,2)</f>
        <v>0</v>
      </c>
      <c r="K154" s="197"/>
      <c r="L154" s="41"/>
      <c r="M154" s="198" t="s">
        <v>19</v>
      </c>
      <c r="N154" s="199" t="s">
        <v>45</v>
      </c>
      <c r="O154" s="66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2" t="s">
        <v>228</v>
      </c>
      <c r="AT154" s="202" t="s">
        <v>146</v>
      </c>
      <c r="AU154" s="202" t="s">
        <v>84</v>
      </c>
      <c r="AY154" s="19" t="s">
        <v>143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9" t="s">
        <v>82</v>
      </c>
      <c r="BK154" s="203">
        <f>ROUND(I154*H154,2)</f>
        <v>0</v>
      </c>
      <c r="BL154" s="19" t="s">
        <v>228</v>
      </c>
      <c r="BM154" s="202" t="s">
        <v>1102</v>
      </c>
    </row>
    <row r="155" spans="1:65" s="2" customFormat="1" ht="16.5" customHeight="1">
      <c r="A155" s="36"/>
      <c r="B155" s="37"/>
      <c r="C155" s="190" t="s">
        <v>327</v>
      </c>
      <c r="D155" s="190" t="s">
        <v>146</v>
      </c>
      <c r="E155" s="191" t="s">
        <v>1103</v>
      </c>
      <c r="F155" s="192" t="s">
        <v>1104</v>
      </c>
      <c r="G155" s="193" t="s">
        <v>158</v>
      </c>
      <c r="H155" s="194">
        <v>20</v>
      </c>
      <c r="I155" s="195"/>
      <c r="J155" s="196">
        <f>ROUND(I155*H155,2)</f>
        <v>0</v>
      </c>
      <c r="K155" s="197"/>
      <c r="L155" s="41"/>
      <c r="M155" s="198" t="s">
        <v>19</v>
      </c>
      <c r="N155" s="199" t="s">
        <v>45</v>
      </c>
      <c r="O155" s="66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2" t="s">
        <v>228</v>
      </c>
      <c r="AT155" s="202" t="s">
        <v>146</v>
      </c>
      <c r="AU155" s="202" t="s">
        <v>84</v>
      </c>
      <c r="AY155" s="19" t="s">
        <v>143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9" t="s">
        <v>82</v>
      </c>
      <c r="BK155" s="203">
        <f>ROUND(I155*H155,2)</f>
        <v>0</v>
      </c>
      <c r="BL155" s="19" t="s">
        <v>228</v>
      </c>
      <c r="BM155" s="202" t="s">
        <v>1105</v>
      </c>
    </row>
    <row r="156" spans="1:65" s="2" customFormat="1" ht="16.5" customHeight="1">
      <c r="A156" s="36"/>
      <c r="B156" s="37"/>
      <c r="C156" s="190" t="s">
        <v>332</v>
      </c>
      <c r="D156" s="190" t="s">
        <v>146</v>
      </c>
      <c r="E156" s="191" t="s">
        <v>1106</v>
      </c>
      <c r="F156" s="192" t="s">
        <v>1107</v>
      </c>
      <c r="G156" s="193" t="s">
        <v>186</v>
      </c>
      <c r="H156" s="194">
        <v>18</v>
      </c>
      <c r="I156" s="195"/>
      <c r="J156" s="196">
        <f>ROUND(I156*H156,2)</f>
        <v>0</v>
      </c>
      <c r="K156" s="197"/>
      <c r="L156" s="41"/>
      <c r="M156" s="198" t="s">
        <v>19</v>
      </c>
      <c r="N156" s="199" t="s">
        <v>45</v>
      </c>
      <c r="O156" s="66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2" t="s">
        <v>228</v>
      </c>
      <c r="AT156" s="202" t="s">
        <v>146</v>
      </c>
      <c r="AU156" s="202" t="s">
        <v>84</v>
      </c>
      <c r="AY156" s="19" t="s">
        <v>143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9" t="s">
        <v>82</v>
      </c>
      <c r="BK156" s="203">
        <f>ROUND(I156*H156,2)</f>
        <v>0</v>
      </c>
      <c r="BL156" s="19" t="s">
        <v>228</v>
      </c>
      <c r="BM156" s="202" t="s">
        <v>1108</v>
      </c>
    </row>
    <row r="157" spans="1:65" s="13" customFormat="1" ht="11.25">
      <c r="B157" s="208"/>
      <c r="C157" s="209"/>
      <c r="D157" s="204" t="s">
        <v>181</v>
      </c>
      <c r="E157" s="210" t="s">
        <v>19</v>
      </c>
      <c r="F157" s="211" t="s">
        <v>1055</v>
      </c>
      <c r="G157" s="209"/>
      <c r="H157" s="212">
        <v>18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181</v>
      </c>
      <c r="AU157" s="218" t="s">
        <v>84</v>
      </c>
      <c r="AV157" s="13" t="s">
        <v>84</v>
      </c>
      <c r="AW157" s="13" t="s">
        <v>35</v>
      </c>
      <c r="AX157" s="13" t="s">
        <v>82</v>
      </c>
      <c r="AY157" s="218" t="s">
        <v>143</v>
      </c>
    </row>
    <row r="158" spans="1:65" s="2" customFormat="1" ht="21.75" customHeight="1">
      <c r="A158" s="36"/>
      <c r="B158" s="37"/>
      <c r="C158" s="190" t="s">
        <v>336</v>
      </c>
      <c r="D158" s="190" t="s">
        <v>146</v>
      </c>
      <c r="E158" s="191" t="s">
        <v>1109</v>
      </c>
      <c r="F158" s="192" t="s">
        <v>1110</v>
      </c>
      <c r="G158" s="193" t="s">
        <v>158</v>
      </c>
      <c r="H158" s="194">
        <v>20</v>
      </c>
      <c r="I158" s="195"/>
      <c r="J158" s="196">
        <f>ROUND(I158*H158,2)</f>
        <v>0</v>
      </c>
      <c r="K158" s="197"/>
      <c r="L158" s="41"/>
      <c r="M158" s="198" t="s">
        <v>19</v>
      </c>
      <c r="N158" s="199" t="s">
        <v>45</v>
      </c>
      <c r="O158" s="66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2" t="s">
        <v>228</v>
      </c>
      <c r="AT158" s="202" t="s">
        <v>146</v>
      </c>
      <c r="AU158" s="202" t="s">
        <v>84</v>
      </c>
      <c r="AY158" s="19" t="s">
        <v>143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9" t="s">
        <v>82</v>
      </c>
      <c r="BK158" s="203">
        <f>ROUND(I158*H158,2)</f>
        <v>0</v>
      </c>
      <c r="BL158" s="19" t="s">
        <v>228</v>
      </c>
      <c r="BM158" s="202" t="s">
        <v>1111</v>
      </c>
    </row>
    <row r="159" spans="1:65" s="2" customFormat="1" ht="16.5" customHeight="1">
      <c r="A159" s="36"/>
      <c r="B159" s="37"/>
      <c r="C159" s="190" t="s">
        <v>340</v>
      </c>
      <c r="D159" s="190" t="s">
        <v>146</v>
      </c>
      <c r="E159" s="191" t="s">
        <v>1112</v>
      </c>
      <c r="F159" s="192" t="s">
        <v>1113</v>
      </c>
      <c r="G159" s="193" t="s">
        <v>158</v>
      </c>
      <c r="H159" s="194">
        <v>20</v>
      </c>
      <c r="I159" s="195"/>
      <c r="J159" s="196">
        <f>ROUND(I159*H159,2)</f>
        <v>0</v>
      </c>
      <c r="K159" s="197"/>
      <c r="L159" s="41"/>
      <c r="M159" s="198" t="s">
        <v>19</v>
      </c>
      <c r="N159" s="199" t="s">
        <v>45</v>
      </c>
      <c r="O159" s="66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2" t="s">
        <v>228</v>
      </c>
      <c r="AT159" s="202" t="s">
        <v>146</v>
      </c>
      <c r="AU159" s="202" t="s">
        <v>84</v>
      </c>
      <c r="AY159" s="19" t="s">
        <v>143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9" t="s">
        <v>82</v>
      </c>
      <c r="BK159" s="203">
        <f>ROUND(I159*H159,2)</f>
        <v>0</v>
      </c>
      <c r="BL159" s="19" t="s">
        <v>228</v>
      </c>
      <c r="BM159" s="202" t="s">
        <v>1114</v>
      </c>
    </row>
    <row r="160" spans="1:65" s="2" customFormat="1" ht="33" customHeight="1">
      <c r="A160" s="36"/>
      <c r="B160" s="37"/>
      <c r="C160" s="190" t="s">
        <v>345</v>
      </c>
      <c r="D160" s="190" t="s">
        <v>146</v>
      </c>
      <c r="E160" s="191" t="s">
        <v>1115</v>
      </c>
      <c r="F160" s="192" t="s">
        <v>1116</v>
      </c>
      <c r="G160" s="193" t="s">
        <v>461</v>
      </c>
      <c r="H160" s="262"/>
      <c r="I160" s="195"/>
      <c r="J160" s="196">
        <f>ROUND(I160*H160,2)</f>
        <v>0</v>
      </c>
      <c r="K160" s="197"/>
      <c r="L160" s="41"/>
      <c r="M160" s="198" t="s">
        <v>19</v>
      </c>
      <c r="N160" s="199" t="s">
        <v>45</v>
      </c>
      <c r="O160" s="66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2" t="s">
        <v>228</v>
      </c>
      <c r="AT160" s="202" t="s">
        <v>146</v>
      </c>
      <c r="AU160" s="202" t="s">
        <v>84</v>
      </c>
      <c r="AY160" s="19" t="s">
        <v>143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9" t="s">
        <v>82</v>
      </c>
      <c r="BK160" s="203">
        <f>ROUND(I160*H160,2)</f>
        <v>0</v>
      </c>
      <c r="BL160" s="19" t="s">
        <v>228</v>
      </c>
      <c r="BM160" s="202" t="s">
        <v>1117</v>
      </c>
    </row>
    <row r="161" spans="1:65" s="12" customFormat="1" ht="22.9" customHeight="1">
      <c r="B161" s="174"/>
      <c r="C161" s="175"/>
      <c r="D161" s="176" t="s">
        <v>73</v>
      </c>
      <c r="E161" s="188" t="s">
        <v>948</v>
      </c>
      <c r="F161" s="188" t="s">
        <v>1118</v>
      </c>
      <c r="G161" s="175"/>
      <c r="H161" s="175"/>
      <c r="I161" s="178"/>
      <c r="J161" s="189">
        <f>BK161</f>
        <v>0</v>
      </c>
      <c r="K161" s="175"/>
      <c r="L161" s="180"/>
      <c r="M161" s="181"/>
      <c r="N161" s="182"/>
      <c r="O161" s="182"/>
      <c r="P161" s="183">
        <f>SUM(P162:P164)</f>
        <v>0</v>
      </c>
      <c r="Q161" s="182"/>
      <c r="R161" s="183">
        <f>SUM(R162:R164)</f>
        <v>0</v>
      </c>
      <c r="S161" s="182"/>
      <c r="T161" s="184">
        <f>SUM(T162:T164)</f>
        <v>0</v>
      </c>
      <c r="AR161" s="185" t="s">
        <v>84</v>
      </c>
      <c r="AT161" s="186" t="s">
        <v>73</v>
      </c>
      <c r="AU161" s="186" t="s">
        <v>82</v>
      </c>
      <c r="AY161" s="185" t="s">
        <v>143</v>
      </c>
      <c r="BK161" s="187">
        <f>SUM(BK162:BK164)</f>
        <v>0</v>
      </c>
    </row>
    <row r="162" spans="1:65" s="2" customFormat="1" ht="16.5" customHeight="1">
      <c r="A162" s="36"/>
      <c r="B162" s="37"/>
      <c r="C162" s="190" t="s">
        <v>353</v>
      </c>
      <c r="D162" s="190" t="s">
        <v>146</v>
      </c>
      <c r="E162" s="191" t="s">
        <v>1119</v>
      </c>
      <c r="F162" s="192" t="s">
        <v>1120</v>
      </c>
      <c r="G162" s="193" t="s">
        <v>158</v>
      </c>
      <c r="H162" s="194">
        <v>5</v>
      </c>
      <c r="I162" s="195"/>
      <c r="J162" s="196">
        <f>ROUND(I162*H162,2)</f>
        <v>0</v>
      </c>
      <c r="K162" s="197"/>
      <c r="L162" s="41"/>
      <c r="M162" s="198" t="s">
        <v>19</v>
      </c>
      <c r="N162" s="199" t="s">
        <v>45</v>
      </c>
      <c r="O162" s="66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2" t="s">
        <v>228</v>
      </c>
      <c r="AT162" s="202" t="s">
        <v>146</v>
      </c>
      <c r="AU162" s="202" t="s">
        <v>84</v>
      </c>
      <c r="AY162" s="19" t="s">
        <v>143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9" t="s">
        <v>82</v>
      </c>
      <c r="BK162" s="203">
        <f>ROUND(I162*H162,2)</f>
        <v>0</v>
      </c>
      <c r="BL162" s="19" t="s">
        <v>228</v>
      </c>
      <c r="BM162" s="202" t="s">
        <v>1121</v>
      </c>
    </row>
    <row r="163" spans="1:65" s="2" customFormat="1" ht="21.75" customHeight="1">
      <c r="A163" s="36"/>
      <c r="B163" s="37"/>
      <c r="C163" s="190" t="s">
        <v>359</v>
      </c>
      <c r="D163" s="190" t="s">
        <v>146</v>
      </c>
      <c r="E163" s="191" t="s">
        <v>1122</v>
      </c>
      <c r="F163" s="192" t="s">
        <v>1123</v>
      </c>
      <c r="G163" s="193" t="s">
        <v>158</v>
      </c>
      <c r="H163" s="194">
        <v>5</v>
      </c>
      <c r="I163" s="195"/>
      <c r="J163" s="196">
        <f>ROUND(I163*H163,2)</f>
        <v>0</v>
      </c>
      <c r="K163" s="197"/>
      <c r="L163" s="41"/>
      <c r="M163" s="198" t="s">
        <v>19</v>
      </c>
      <c r="N163" s="199" t="s">
        <v>45</v>
      </c>
      <c r="O163" s="66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2" t="s">
        <v>228</v>
      </c>
      <c r="AT163" s="202" t="s">
        <v>146</v>
      </c>
      <c r="AU163" s="202" t="s">
        <v>84</v>
      </c>
      <c r="AY163" s="19" t="s">
        <v>143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9" t="s">
        <v>82</v>
      </c>
      <c r="BK163" s="203">
        <f>ROUND(I163*H163,2)</f>
        <v>0</v>
      </c>
      <c r="BL163" s="19" t="s">
        <v>228</v>
      </c>
      <c r="BM163" s="202" t="s">
        <v>1124</v>
      </c>
    </row>
    <row r="164" spans="1:65" s="2" customFormat="1" ht="16.5" customHeight="1">
      <c r="A164" s="36"/>
      <c r="B164" s="37"/>
      <c r="C164" s="190" t="s">
        <v>363</v>
      </c>
      <c r="D164" s="190" t="s">
        <v>146</v>
      </c>
      <c r="E164" s="191" t="s">
        <v>1125</v>
      </c>
      <c r="F164" s="192" t="s">
        <v>1126</v>
      </c>
      <c r="G164" s="193" t="s">
        <v>158</v>
      </c>
      <c r="H164" s="194">
        <v>5</v>
      </c>
      <c r="I164" s="195"/>
      <c r="J164" s="196">
        <f>ROUND(I164*H164,2)</f>
        <v>0</v>
      </c>
      <c r="K164" s="197"/>
      <c r="L164" s="41"/>
      <c r="M164" s="198" t="s">
        <v>19</v>
      </c>
      <c r="N164" s="199" t="s">
        <v>45</v>
      </c>
      <c r="O164" s="66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2" t="s">
        <v>228</v>
      </c>
      <c r="AT164" s="202" t="s">
        <v>146</v>
      </c>
      <c r="AU164" s="202" t="s">
        <v>84</v>
      </c>
      <c r="AY164" s="19" t="s">
        <v>143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9" t="s">
        <v>82</v>
      </c>
      <c r="BK164" s="203">
        <f>ROUND(I164*H164,2)</f>
        <v>0</v>
      </c>
      <c r="BL164" s="19" t="s">
        <v>228</v>
      </c>
      <c r="BM164" s="202" t="s">
        <v>1127</v>
      </c>
    </row>
    <row r="165" spans="1:65" s="12" customFormat="1" ht="22.9" customHeight="1">
      <c r="B165" s="174"/>
      <c r="C165" s="175"/>
      <c r="D165" s="176" t="s">
        <v>73</v>
      </c>
      <c r="E165" s="188" t="s">
        <v>1128</v>
      </c>
      <c r="F165" s="188" t="s">
        <v>1129</v>
      </c>
      <c r="G165" s="175"/>
      <c r="H165" s="175"/>
      <c r="I165" s="178"/>
      <c r="J165" s="189">
        <f>BK165</f>
        <v>0</v>
      </c>
      <c r="K165" s="175"/>
      <c r="L165" s="180"/>
      <c r="M165" s="181"/>
      <c r="N165" s="182"/>
      <c r="O165" s="182"/>
      <c r="P165" s="183">
        <f>SUM(P166:P171)</f>
        <v>0</v>
      </c>
      <c r="Q165" s="182"/>
      <c r="R165" s="183">
        <f>SUM(R166:R171)</f>
        <v>2.0175999999999996E-2</v>
      </c>
      <c r="S165" s="182"/>
      <c r="T165" s="184">
        <f>SUM(T166:T171)</f>
        <v>0</v>
      </c>
      <c r="AR165" s="185" t="s">
        <v>84</v>
      </c>
      <c r="AT165" s="186" t="s">
        <v>73</v>
      </c>
      <c r="AU165" s="186" t="s">
        <v>82</v>
      </c>
      <c r="AY165" s="185" t="s">
        <v>143</v>
      </c>
      <c r="BK165" s="187">
        <f>SUM(BK166:BK171)</f>
        <v>0</v>
      </c>
    </row>
    <row r="166" spans="1:65" s="2" customFormat="1" ht="21.75" customHeight="1">
      <c r="A166" s="36"/>
      <c r="B166" s="37"/>
      <c r="C166" s="190" t="s">
        <v>367</v>
      </c>
      <c r="D166" s="190" t="s">
        <v>146</v>
      </c>
      <c r="E166" s="191" t="s">
        <v>1130</v>
      </c>
      <c r="F166" s="192" t="s">
        <v>1131</v>
      </c>
      <c r="G166" s="193" t="s">
        <v>258</v>
      </c>
      <c r="H166" s="194">
        <v>20</v>
      </c>
      <c r="I166" s="195"/>
      <c r="J166" s="196">
        <f>ROUND(I166*H166,2)</f>
        <v>0</v>
      </c>
      <c r="K166" s="197"/>
      <c r="L166" s="41"/>
      <c r="M166" s="198" t="s">
        <v>19</v>
      </c>
      <c r="N166" s="199" t="s">
        <v>45</v>
      </c>
      <c r="O166" s="66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2" t="s">
        <v>228</v>
      </c>
      <c r="AT166" s="202" t="s">
        <v>146</v>
      </c>
      <c r="AU166" s="202" t="s">
        <v>84</v>
      </c>
      <c r="AY166" s="19" t="s">
        <v>143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9" t="s">
        <v>82</v>
      </c>
      <c r="BK166" s="203">
        <f>ROUND(I166*H166,2)</f>
        <v>0</v>
      </c>
      <c r="BL166" s="19" t="s">
        <v>228</v>
      </c>
      <c r="BM166" s="202" t="s">
        <v>1132</v>
      </c>
    </row>
    <row r="167" spans="1:65" s="2" customFormat="1" ht="21.75" customHeight="1">
      <c r="A167" s="36"/>
      <c r="B167" s="37"/>
      <c r="C167" s="190" t="s">
        <v>372</v>
      </c>
      <c r="D167" s="190" t="s">
        <v>146</v>
      </c>
      <c r="E167" s="191" t="s">
        <v>1133</v>
      </c>
      <c r="F167" s="192" t="s">
        <v>1134</v>
      </c>
      <c r="G167" s="193" t="s">
        <v>158</v>
      </c>
      <c r="H167" s="194">
        <v>77.599999999999994</v>
      </c>
      <c r="I167" s="195"/>
      <c r="J167" s="196">
        <f>ROUND(I167*H167,2)</f>
        <v>0</v>
      </c>
      <c r="K167" s="197"/>
      <c r="L167" s="41"/>
      <c r="M167" s="198" t="s">
        <v>19</v>
      </c>
      <c r="N167" s="199" t="s">
        <v>45</v>
      </c>
      <c r="O167" s="66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2" t="s">
        <v>228</v>
      </c>
      <c r="AT167" s="202" t="s">
        <v>146</v>
      </c>
      <c r="AU167" s="202" t="s">
        <v>84</v>
      </c>
      <c r="AY167" s="19" t="s">
        <v>143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9" t="s">
        <v>82</v>
      </c>
      <c r="BK167" s="203">
        <f>ROUND(I167*H167,2)</f>
        <v>0</v>
      </c>
      <c r="BL167" s="19" t="s">
        <v>228</v>
      </c>
      <c r="BM167" s="202" t="s">
        <v>1135</v>
      </c>
    </row>
    <row r="168" spans="1:65" s="2" customFormat="1" ht="33" customHeight="1">
      <c r="A168" s="36"/>
      <c r="B168" s="37"/>
      <c r="C168" s="190" t="s">
        <v>378</v>
      </c>
      <c r="D168" s="190" t="s">
        <v>146</v>
      </c>
      <c r="E168" s="191" t="s">
        <v>1136</v>
      </c>
      <c r="F168" s="192" t="s">
        <v>1137</v>
      </c>
      <c r="G168" s="193" t="s">
        <v>158</v>
      </c>
      <c r="H168" s="194">
        <v>77.599999999999994</v>
      </c>
      <c r="I168" s="195"/>
      <c r="J168" s="196">
        <f>ROUND(I168*H168,2)</f>
        <v>0</v>
      </c>
      <c r="K168" s="197"/>
      <c r="L168" s="41"/>
      <c r="M168" s="198" t="s">
        <v>19</v>
      </c>
      <c r="N168" s="199" t="s">
        <v>45</v>
      </c>
      <c r="O168" s="66"/>
      <c r="P168" s="200">
        <f>O168*H168</f>
        <v>0</v>
      </c>
      <c r="Q168" s="200">
        <v>2.5999999999999998E-4</v>
      </c>
      <c r="R168" s="200">
        <f>Q168*H168</f>
        <v>2.0175999999999996E-2</v>
      </c>
      <c r="S168" s="200">
        <v>0</v>
      </c>
      <c r="T168" s="201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2" t="s">
        <v>228</v>
      </c>
      <c r="AT168" s="202" t="s">
        <v>146</v>
      </c>
      <c r="AU168" s="202" t="s">
        <v>84</v>
      </c>
      <c r="AY168" s="19" t="s">
        <v>143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9" t="s">
        <v>82</v>
      </c>
      <c r="BK168" s="203">
        <f>ROUND(I168*H168,2)</f>
        <v>0</v>
      </c>
      <c r="BL168" s="19" t="s">
        <v>228</v>
      </c>
      <c r="BM168" s="202" t="s">
        <v>1138</v>
      </c>
    </row>
    <row r="169" spans="1:65" s="13" customFormat="1" ht="11.25">
      <c r="B169" s="208"/>
      <c r="C169" s="209"/>
      <c r="D169" s="204" t="s">
        <v>181</v>
      </c>
      <c r="E169" s="210" t="s">
        <v>19</v>
      </c>
      <c r="F169" s="211" t="s">
        <v>1051</v>
      </c>
      <c r="G169" s="209"/>
      <c r="H169" s="212">
        <v>20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181</v>
      </c>
      <c r="AU169" s="218" t="s">
        <v>84</v>
      </c>
      <c r="AV169" s="13" t="s">
        <v>84</v>
      </c>
      <c r="AW169" s="13" t="s">
        <v>35</v>
      </c>
      <c r="AX169" s="13" t="s">
        <v>74</v>
      </c>
      <c r="AY169" s="218" t="s">
        <v>143</v>
      </c>
    </row>
    <row r="170" spans="1:65" s="13" customFormat="1" ht="11.25">
      <c r="B170" s="208"/>
      <c r="C170" s="209"/>
      <c r="D170" s="204" t="s">
        <v>181</v>
      </c>
      <c r="E170" s="210" t="s">
        <v>19</v>
      </c>
      <c r="F170" s="211" t="s">
        <v>1139</v>
      </c>
      <c r="G170" s="209"/>
      <c r="H170" s="212">
        <v>57.6</v>
      </c>
      <c r="I170" s="213"/>
      <c r="J170" s="209"/>
      <c r="K170" s="209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181</v>
      </c>
      <c r="AU170" s="218" t="s">
        <v>84</v>
      </c>
      <c r="AV170" s="13" t="s">
        <v>84</v>
      </c>
      <c r="AW170" s="13" t="s">
        <v>35</v>
      </c>
      <c r="AX170" s="13" t="s">
        <v>74</v>
      </c>
      <c r="AY170" s="218" t="s">
        <v>143</v>
      </c>
    </row>
    <row r="171" spans="1:65" s="14" customFormat="1" ht="11.25">
      <c r="B171" s="219"/>
      <c r="C171" s="220"/>
      <c r="D171" s="204" t="s">
        <v>181</v>
      </c>
      <c r="E171" s="221" t="s">
        <v>19</v>
      </c>
      <c r="F171" s="222" t="s">
        <v>189</v>
      </c>
      <c r="G171" s="220"/>
      <c r="H171" s="223">
        <v>77.599999999999994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181</v>
      </c>
      <c r="AU171" s="229" t="s">
        <v>84</v>
      </c>
      <c r="AV171" s="14" t="s">
        <v>150</v>
      </c>
      <c r="AW171" s="14" t="s">
        <v>35</v>
      </c>
      <c r="AX171" s="14" t="s">
        <v>82</v>
      </c>
      <c r="AY171" s="229" t="s">
        <v>143</v>
      </c>
    </row>
    <row r="172" spans="1:65" s="12" customFormat="1" ht="25.9" customHeight="1">
      <c r="B172" s="174"/>
      <c r="C172" s="175"/>
      <c r="D172" s="176" t="s">
        <v>73</v>
      </c>
      <c r="E172" s="177" t="s">
        <v>674</v>
      </c>
      <c r="F172" s="177" t="s">
        <v>675</v>
      </c>
      <c r="G172" s="175"/>
      <c r="H172" s="175"/>
      <c r="I172" s="178"/>
      <c r="J172" s="179">
        <f>BK172</f>
        <v>0</v>
      </c>
      <c r="K172" s="175"/>
      <c r="L172" s="180"/>
      <c r="M172" s="181"/>
      <c r="N172" s="182"/>
      <c r="O172" s="182"/>
      <c r="P172" s="183">
        <f>SUM(P173:P179)</f>
        <v>0</v>
      </c>
      <c r="Q172" s="182"/>
      <c r="R172" s="183">
        <f>SUM(R173:R179)</f>
        <v>0</v>
      </c>
      <c r="S172" s="182"/>
      <c r="T172" s="184">
        <f>SUM(T173:T179)</f>
        <v>0</v>
      </c>
      <c r="AR172" s="185" t="s">
        <v>144</v>
      </c>
      <c r="AT172" s="186" t="s">
        <v>73</v>
      </c>
      <c r="AU172" s="186" t="s">
        <v>74</v>
      </c>
      <c r="AY172" s="185" t="s">
        <v>143</v>
      </c>
      <c r="BK172" s="187">
        <f>SUM(BK173:BK179)</f>
        <v>0</v>
      </c>
    </row>
    <row r="173" spans="1:65" s="2" customFormat="1" ht="21.75" customHeight="1">
      <c r="A173" s="36"/>
      <c r="B173" s="37"/>
      <c r="C173" s="190" t="s">
        <v>385</v>
      </c>
      <c r="D173" s="190" t="s">
        <v>146</v>
      </c>
      <c r="E173" s="191" t="s">
        <v>1140</v>
      </c>
      <c r="F173" s="192" t="s">
        <v>1141</v>
      </c>
      <c r="G173" s="193" t="s">
        <v>186</v>
      </c>
      <c r="H173" s="194">
        <v>20</v>
      </c>
      <c r="I173" s="195"/>
      <c r="J173" s="196">
        <f>ROUND(I173*H173,2)</f>
        <v>0</v>
      </c>
      <c r="K173" s="197"/>
      <c r="L173" s="41"/>
      <c r="M173" s="198" t="s">
        <v>19</v>
      </c>
      <c r="N173" s="199" t="s">
        <v>45</v>
      </c>
      <c r="O173" s="66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2" t="s">
        <v>465</v>
      </c>
      <c r="AT173" s="202" t="s">
        <v>146</v>
      </c>
      <c r="AU173" s="202" t="s">
        <v>82</v>
      </c>
      <c r="AY173" s="19" t="s">
        <v>143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9" t="s">
        <v>82</v>
      </c>
      <c r="BK173" s="203">
        <f>ROUND(I173*H173,2)</f>
        <v>0</v>
      </c>
      <c r="BL173" s="19" t="s">
        <v>465</v>
      </c>
      <c r="BM173" s="202" t="s">
        <v>1142</v>
      </c>
    </row>
    <row r="174" spans="1:65" s="2" customFormat="1" ht="87.75">
      <c r="A174" s="36"/>
      <c r="B174" s="37"/>
      <c r="C174" s="38"/>
      <c r="D174" s="204" t="s">
        <v>152</v>
      </c>
      <c r="E174" s="38"/>
      <c r="F174" s="205" t="s">
        <v>1143</v>
      </c>
      <c r="G174" s="38"/>
      <c r="H174" s="38"/>
      <c r="I174" s="110"/>
      <c r="J174" s="38"/>
      <c r="K174" s="38"/>
      <c r="L174" s="41"/>
      <c r="M174" s="206"/>
      <c r="N174" s="207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152</v>
      </c>
      <c r="AU174" s="19" t="s">
        <v>82</v>
      </c>
    </row>
    <row r="175" spans="1:65" s="2" customFormat="1" ht="16.5" customHeight="1">
      <c r="A175" s="36"/>
      <c r="B175" s="37"/>
      <c r="C175" s="190" t="s">
        <v>391</v>
      </c>
      <c r="D175" s="190" t="s">
        <v>146</v>
      </c>
      <c r="E175" s="191" t="s">
        <v>1144</v>
      </c>
      <c r="F175" s="192" t="s">
        <v>687</v>
      </c>
      <c r="G175" s="193" t="s">
        <v>1145</v>
      </c>
      <c r="H175" s="194">
        <v>1</v>
      </c>
      <c r="I175" s="195"/>
      <c r="J175" s="196">
        <f>ROUND(I175*H175,2)</f>
        <v>0</v>
      </c>
      <c r="K175" s="197"/>
      <c r="L175" s="41"/>
      <c r="M175" s="198" t="s">
        <v>19</v>
      </c>
      <c r="N175" s="199" t="s">
        <v>45</v>
      </c>
      <c r="O175" s="66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2" t="s">
        <v>465</v>
      </c>
      <c r="AT175" s="202" t="s">
        <v>146</v>
      </c>
      <c r="AU175" s="202" t="s">
        <v>82</v>
      </c>
      <c r="AY175" s="19" t="s">
        <v>143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9" t="s">
        <v>82</v>
      </c>
      <c r="BK175" s="203">
        <f>ROUND(I175*H175,2)</f>
        <v>0</v>
      </c>
      <c r="BL175" s="19" t="s">
        <v>465</v>
      </c>
      <c r="BM175" s="202" t="s">
        <v>1146</v>
      </c>
    </row>
    <row r="176" spans="1:65" s="2" customFormat="1" ht="16.5" customHeight="1">
      <c r="A176" s="36"/>
      <c r="B176" s="37"/>
      <c r="C176" s="190" t="s">
        <v>395</v>
      </c>
      <c r="D176" s="190" t="s">
        <v>146</v>
      </c>
      <c r="E176" s="191" t="s">
        <v>1147</v>
      </c>
      <c r="F176" s="192" t="s">
        <v>1148</v>
      </c>
      <c r="G176" s="193" t="s">
        <v>1145</v>
      </c>
      <c r="H176" s="194">
        <v>1</v>
      </c>
      <c r="I176" s="195"/>
      <c r="J176" s="196">
        <f>ROUND(I176*H176,2)</f>
        <v>0</v>
      </c>
      <c r="K176" s="197"/>
      <c r="L176" s="41"/>
      <c r="M176" s="198" t="s">
        <v>19</v>
      </c>
      <c r="N176" s="199" t="s">
        <v>45</v>
      </c>
      <c r="O176" s="66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2" t="s">
        <v>465</v>
      </c>
      <c r="AT176" s="202" t="s">
        <v>146</v>
      </c>
      <c r="AU176" s="202" t="s">
        <v>82</v>
      </c>
      <c r="AY176" s="19" t="s">
        <v>143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9" t="s">
        <v>82</v>
      </c>
      <c r="BK176" s="203">
        <f>ROUND(I176*H176,2)</f>
        <v>0</v>
      </c>
      <c r="BL176" s="19" t="s">
        <v>465</v>
      </c>
      <c r="BM176" s="202" t="s">
        <v>1149</v>
      </c>
    </row>
    <row r="177" spans="1:65" s="2" customFormat="1" ht="21.75" customHeight="1">
      <c r="A177" s="36"/>
      <c r="B177" s="37"/>
      <c r="C177" s="251" t="s">
        <v>399</v>
      </c>
      <c r="D177" s="251" t="s">
        <v>250</v>
      </c>
      <c r="E177" s="252" t="s">
        <v>1150</v>
      </c>
      <c r="F177" s="253" t="s">
        <v>1151</v>
      </c>
      <c r="G177" s="254" t="s">
        <v>1145</v>
      </c>
      <c r="H177" s="255">
        <v>1</v>
      </c>
      <c r="I177" s="256"/>
      <c r="J177" s="257">
        <f>ROUND(I177*H177,2)</f>
        <v>0</v>
      </c>
      <c r="K177" s="258"/>
      <c r="L177" s="259"/>
      <c r="M177" s="260" t="s">
        <v>19</v>
      </c>
      <c r="N177" s="261" t="s">
        <v>45</v>
      </c>
      <c r="O177" s="66"/>
      <c r="P177" s="200">
        <f>O177*H177</f>
        <v>0</v>
      </c>
      <c r="Q177" s="200">
        <v>0</v>
      </c>
      <c r="R177" s="200">
        <f>Q177*H177</f>
        <v>0</v>
      </c>
      <c r="S177" s="200">
        <v>0</v>
      </c>
      <c r="T177" s="201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2" t="s">
        <v>683</v>
      </c>
      <c r="AT177" s="202" t="s">
        <v>250</v>
      </c>
      <c r="AU177" s="202" t="s">
        <v>82</v>
      </c>
      <c r="AY177" s="19" t="s">
        <v>143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9" t="s">
        <v>82</v>
      </c>
      <c r="BK177" s="203">
        <f>ROUND(I177*H177,2)</f>
        <v>0</v>
      </c>
      <c r="BL177" s="19" t="s">
        <v>465</v>
      </c>
      <c r="BM177" s="202" t="s">
        <v>1152</v>
      </c>
    </row>
    <row r="178" spans="1:65" s="2" customFormat="1" ht="21.75" customHeight="1">
      <c r="A178" s="36"/>
      <c r="B178" s="37"/>
      <c r="C178" s="190" t="s">
        <v>403</v>
      </c>
      <c r="D178" s="190" t="s">
        <v>146</v>
      </c>
      <c r="E178" s="191" t="s">
        <v>1153</v>
      </c>
      <c r="F178" s="192" t="s">
        <v>1154</v>
      </c>
      <c r="G178" s="193" t="s">
        <v>149</v>
      </c>
      <c r="H178" s="194">
        <v>1</v>
      </c>
      <c r="I178" s="195"/>
      <c r="J178" s="196">
        <f>ROUND(I178*H178,2)</f>
        <v>0</v>
      </c>
      <c r="K178" s="197"/>
      <c r="L178" s="41"/>
      <c r="M178" s="198" t="s">
        <v>19</v>
      </c>
      <c r="N178" s="199" t="s">
        <v>45</v>
      </c>
      <c r="O178" s="66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2" t="s">
        <v>465</v>
      </c>
      <c r="AT178" s="202" t="s">
        <v>146</v>
      </c>
      <c r="AU178" s="202" t="s">
        <v>82</v>
      </c>
      <c r="AY178" s="19" t="s">
        <v>143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9" t="s">
        <v>82</v>
      </c>
      <c r="BK178" s="203">
        <f>ROUND(I178*H178,2)</f>
        <v>0</v>
      </c>
      <c r="BL178" s="19" t="s">
        <v>465</v>
      </c>
      <c r="BM178" s="202" t="s">
        <v>1155</v>
      </c>
    </row>
    <row r="179" spans="1:65" s="2" customFormat="1" ht="16.5" customHeight="1">
      <c r="A179" s="36"/>
      <c r="B179" s="37"/>
      <c r="C179" s="251" t="s">
        <v>407</v>
      </c>
      <c r="D179" s="251" t="s">
        <v>250</v>
      </c>
      <c r="E179" s="252" t="s">
        <v>1156</v>
      </c>
      <c r="F179" s="253" t="s">
        <v>1157</v>
      </c>
      <c r="G179" s="254" t="s">
        <v>1145</v>
      </c>
      <c r="H179" s="255">
        <v>1</v>
      </c>
      <c r="I179" s="256"/>
      <c r="J179" s="257">
        <f>ROUND(I179*H179,2)</f>
        <v>0</v>
      </c>
      <c r="K179" s="258"/>
      <c r="L179" s="259"/>
      <c r="M179" s="267" t="s">
        <v>19</v>
      </c>
      <c r="N179" s="268" t="s">
        <v>45</v>
      </c>
      <c r="O179" s="265"/>
      <c r="P179" s="269">
        <f>O179*H179</f>
        <v>0</v>
      </c>
      <c r="Q179" s="269">
        <v>0</v>
      </c>
      <c r="R179" s="269">
        <f>Q179*H179</f>
        <v>0</v>
      </c>
      <c r="S179" s="269">
        <v>0</v>
      </c>
      <c r="T179" s="27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2" t="s">
        <v>683</v>
      </c>
      <c r="AT179" s="202" t="s">
        <v>250</v>
      </c>
      <c r="AU179" s="202" t="s">
        <v>82</v>
      </c>
      <c r="AY179" s="19" t="s">
        <v>143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9" t="s">
        <v>82</v>
      </c>
      <c r="BK179" s="203">
        <f>ROUND(I179*H179,2)</f>
        <v>0</v>
      </c>
      <c r="BL179" s="19" t="s">
        <v>465</v>
      </c>
      <c r="BM179" s="202" t="s">
        <v>1158</v>
      </c>
    </row>
    <row r="180" spans="1:65" s="2" customFormat="1" ht="6.95" customHeight="1">
      <c r="A180" s="36"/>
      <c r="B180" s="49"/>
      <c r="C180" s="50"/>
      <c r="D180" s="50"/>
      <c r="E180" s="50"/>
      <c r="F180" s="50"/>
      <c r="G180" s="50"/>
      <c r="H180" s="50"/>
      <c r="I180" s="138"/>
      <c r="J180" s="50"/>
      <c r="K180" s="50"/>
      <c r="L180" s="41"/>
      <c r="M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</row>
  </sheetData>
  <sheetProtection algorithmName="SHA-512" hashValue="wDu1Xltt1DAllU3vcIZBbjqjP1DnE0c2XYw4UwTbuFkSFfqp7u+2VqszHO+JQ/yTut6iX2MkaHOowG0MwfMM/g==" saltValue="opmlKfwlaxlzxMQdIXgpUkfcYMO5UqbVj8UxsTpoXB4+Dsg+uY8o3JCVpdFimeZGm1umBcvXeDfsYVGkr7+7Bw==" spinCount="100000" sheet="1" objects="1" scenarios="1" formatColumns="0" formatRows="0" autoFilter="0"/>
  <autoFilter ref="C93:K179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3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AT2" s="19" t="s">
        <v>93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84</v>
      </c>
    </row>
    <row r="4" spans="1:46" s="1" customFormat="1" ht="24.95" customHeight="1">
      <c r="B4" s="22"/>
      <c r="D4" s="107" t="s">
        <v>103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91" t="str">
        <f>'Rekapitulace stavby'!K6</f>
        <v>Kralupy nad Vltavou předměstí ON - oprava</v>
      </c>
      <c r="F7" s="392"/>
      <c r="G7" s="392"/>
      <c r="H7" s="392"/>
      <c r="I7" s="103"/>
      <c r="L7" s="22"/>
    </row>
    <row r="8" spans="1:46" s="2" customFormat="1" ht="12" customHeight="1">
      <c r="A8" s="36"/>
      <c r="B8" s="41"/>
      <c r="C8" s="36"/>
      <c r="D8" s="109" t="s">
        <v>104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3" t="s">
        <v>1159</v>
      </c>
      <c r="F9" s="394"/>
      <c r="G9" s="394"/>
      <c r="H9" s="394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8. 4. 2020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">
        <v>27</v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">
        <v>28</v>
      </c>
      <c r="F15" s="36"/>
      <c r="G15" s="36"/>
      <c r="H15" s="36"/>
      <c r="I15" s="113" t="s">
        <v>29</v>
      </c>
      <c r="J15" s="112" t="s">
        <v>30</v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31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5" t="str">
        <f>'Rekapitulace stavby'!E14</f>
        <v>Vyplň údaj</v>
      </c>
      <c r="F18" s="396"/>
      <c r="G18" s="396"/>
      <c r="H18" s="396"/>
      <c r="I18" s="113" t="s">
        <v>29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33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 xml:space="preserve"> </v>
      </c>
      <c r="F21" s="36"/>
      <c r="G21" s="36"/>
      <c r="H21" s="36"/>
      <c r="I21" s="113" t="s">
        <v>29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36</v>
      </c>
      <c r="E23" s="36"/>
      <c r="F23" s="36"/>
      <c r="G23" s="36"/>
      <c r="H23" s="36"/>
      <c r="I23" s="113" t="s">
        <v>26</v>
      </c>
      <c r="J23" s="112" t="s">
        <v>19</v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">
        <v>37</v>
      </c>
      <c r="F24" s="36"/>
      <c r="G24" s="36"/>
      <c r="H24" s="36"/>
      <c r="I24" s="113" t="s">
        <v>29</v>
      </c>
      <c r="J24" s="112" t="s">
        <v>19</v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38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97" t="s">
        <v>19</v>
      </c>
      <c r="F27" s="397"/>
      <c r="G27" s="397"/>
      <c r="H27" s="397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40</v>
      </c>
      <c r="E30" s="36"/>
      <c r="F30" s="36"/>
      <c r="G30" s="36"/>
      <c r="H30" s="36"/>
      <c r="I30" s="110"/>
      <c r="J30" s="122">
        <f>ROUND(J104,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42</v>
      </c>
      <c r="G32" s="36"/>
      <c r="H32" s="36"/>
      <c r="I32" s="124" t="s">
        <v>41</v>
      </c>
      <c r="J32" s="123" t="s">
        <v>43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44</v>
      </c>
      <c r="E33" s="109" t="s">
        <v>45</v>
      </c>
      <c r="F33" s="126">
        <f>ROUND((SUM(BE104:BE419)),  2)</f>
        <v>0</v>
      </c>
      <c r="G33" s="36"/>
      <c r="H33" s="36"/>
      <c r="I33" s="127">
        <v>0.21</v>
      </c>
      <c r="J33" s="126">
        <f>ROUND(((SUM(BE104:BE419))*I33),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46</v>
      </c>
      <c r="F34" s="126">
        <f>ROUND((SUM(BF104:BF419)),  2)</f>
        <v>0</v>
      </c>
      <c r="G34" s="36"/>
      <c r="H34" s="36"/>
      <c r="I34" s="127">
        <v>0.15</v>
      </c>
      <c r="J34" s="126">
        <f>ROUND(((SUM(BF104:BF419))*I34),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47</v>
      </c>
      <c r="F35" s="126">
        <f>ROUND((SUM(BG104:BG419)),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48</v>
      </c>
      <c r="F36" s="126">
        <f>ROUND((SUM(BH104:BH419)),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49</v>
      </c>
      <c r="F37" s="126">
        <f>ROUND((SUM(BI104:BI419)),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50</v>
      </c>
      <c r="E39" s="130"/>
      <c r="F39" s="130"/>
      <c r="G39" s="131" t="s">
        <v>51</v>
      </c>
      <c r="H39" s="132" t="s">
        <v>52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106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8" t="str">
        <f>E7</f>
        <v>Kralupy nad Vltavou předměstí ON - oprava</v>
      </c>
      <c r="F48" s="399"/>
      <c r="G48" s="399"/>
      <c r="H48" s="399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104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1" t="str">
        <f>E9</f>
        <v>SO.04 - Oprava dopravní kanceláře a zázemí</v>
      </c>
      <c r="F50" s="400"/>
      <c r="G50" s="400"/>
      <c r="H50" s="400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Kralupy nad Vltavou</v>
      </c>
      <c r="G52" s="38"/>
      <c r="H52" s="38"/>
      <c r="I52" s="113" t="s">
        <v>23</v>
      </c>
      <c r="J52" s="61" t="str">
        <f>IF(J12="","",J12)</f>
        <v>8. 4. 2020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Správa železnic, státní organizace</v>
      </c>
      <c r="G54" s="38"/>
      <c r="H54" s="38"/>
      <c r="I54" s="113" t="s">
        <v>33</v>
      </c>
      <c r="J54" s="34" t="str">
        <f>E21</f>
        <v xml:space="preserve"> 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113" t="s">
        <v>36</v>
      </c>
      <c r="J55" s="34" t="str">
        <f>E24</f>
        <v>L. Malý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107</v>
      </c>
      <c r="D57" s="143"/>
      <c r="E57" s="143"/>
      <c r="F57" s="143"/>
      <c r="G57" s="143"/>
      <c r="H57" s="143"/>
      <c r="I57" s="144"/>
      <c r="J57" s="145" t="s">
        <v>108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72</v>
      </c>
      <c r="D59" s="38"/>
      <c r="E59" s="38"/>
      <c r="F59" s="38"/>
      <c r="G59" s="38"/>
      <c r="H59" s="38"/>
      <c r="I59" s="110"/>
      <c r="J59" s="79">
        <f>J104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109</v>
      </c>
    </row>
    <row r="60" spans="1:47" s="9" customFormat="1" ht="24.95" customHeight="1">
      <c r="B60" s="147"/>
      <c r="C60" s="148"/>
      <c r="D60" s="149" t="s">
        <v>110</v>
      </c>
      <c r="E60" s="150"/>
      <c r="F60" s="150"/>
      <c r="G60" s="150"/>
      <c r="H60" s="150"/>
      <c r="I60" s="151"/>
      <c r="J60" s="152">
        <f>J105</f>
        <v>0</v>
      </c>
      <c r="K60" s="148"/>
      <c r="L60" s="153"/>
    </row>
    <row r="61" spans="1:47" s="10" customFormat="1" ht="19.899999999999999" customHeight="1">
      <c r="B61" s="154"/>
      <c r="C61" s="155"/>
      <c r="D61" s="156" t="s">
        <v>1160</v>
      </c>
      <c r="E61" s="157"/>
      <c r="F61" s="157"/>
      <c r="G61" s="157"/>
      <c r="H61" s="157"/>
      <c r="I61" s="158"/>
      <c r="J61" s="159">
        <f>J106</f>
        <v>0</v>
      </c>
      <c r="K61" s="155"/>
      <c r="L61" s="160"/>
    </row>
    <row r="62" spans="1:47" s="10" customFormat="1" ht="19.899999999999999" customHeight="1">
      <c r="B62" s="154"/>
      <c r="C62" s="155"/>
      <c r="D62" s="156" t="s">
        <v>111</v>
      </c>
      <c r="E62" s="157"/>
      <c r="F62" s="157"/>
      <c r="G62" s="157"/>
      <c r="H62" s="157"/>
      <c r="I62" s="158"/>
      <c r="J62" s="159">
        <f>J107</f>
        <v>0</v>
      </c>
      <c r="K62" s="155"/>
      <c r="L62" s="160"/>
    </row>
    <row r="63" spans="1:47" s="10" customFormat="1" ht="19.899999999999999" customHeight="1">
      <c r="B63" s="154"/>
      <c r="C63" s="155"/>
      <c r="D63" s="156" t="s">
        <v>112</v>
      </c>
      <c r="E63" s="157"/>
      <c r="F63" s="157"/>
      <c r="G63" s="157"/>
      <c r="H63" s="157"/>
      <c r="I63" s="158"/>
      <c r="J63" s="159">
        <f>J111</f>
        <v>0</v>
      </c>
      <c r="K63" s="155"/>
      <c r="L63" s="160"/>
    </row>
    <row r="64" spans="1:47" s="10" customFormat="1" ht="19.899999999999999" customHeight="1">
      <c r="B64" s="154"/>
      <c r="C64" s="155"/>
      <c r="D64" s="156" t="s">
        <v>713</v>
      </c>
      <c r="E64" s="157"/>
      <c r="F64" s="157"/>
      <c r="G64" s="157"/>
      <c r="H64" s="157"/>
      <c r="I64" s="158"/>
      <c r="J64" s="159">
        <f>J161</f>
        <v>0</v>
      </c>
      <c r="K64" s="155"/>
      <c r="L64" s="160"/>
    </row>
    <row r="65" spans="2:12" s="10" customFormat="1" ht="19.899999999999999" customHeight="1">
      <c r="B65" s="154"/>
      <c r="C65" s="155"/>
      <c r="D65" s="156" t="s">
        <v>115</v>
      </c>
      <c r="E65" s="157"/>
      <c r="F65" s="157"/>
      <c r="G65" s="157"/>
      <c r="H65" s="157"/>
      <c r="I65" s="158"/>
      <c r="J65" s="159">
        <f>J193</f>
        <v>0</v>
      </c>
      <c r="K65" s="155"/>
      <c r="L65" s="160"/>
    </row>
    <row r="66" spans="2:12" s="10" customFormat="1" ht="19.899999999999999" customHeight="1">
      <c r="B66" s="154"/>
      <c r="C66" s="155"/>
      <c r="D66" s="156" t="s">
        <v>116</v>
      </c>
      <c r="E66" s="157"/>
      <c r="F66" s="157"/>
      <c r="G66" s="157"/>
      <c r="H66" s="157"/>
      <c r="I66" s="158"/>
      <c r="J66" s="159">
        <f>J199</f>
        <v>0</v>
      </c>
      <c r="K66" s="155"/>
      <c r="L66" s="160"/>
    </row>
    <row r="67" spans="2:12" s="9" customFormat="1" ht="24.95" customHeight="1">
      <c r="B67" s="147"/>
      <c r="C67" s="148"/>
      <c r="D67" s="149" t="s">
        <v>117</v>
      </c>
      <c r="E67" s="150"/>
      <c r="F67" s="150"/>
      <c r="G67" s="150"/>
      <c r="H67" s="150"/>
      <c r="I67" s="151"/>
      <c r="J67" s="152">
        <f>J201</f>
        <v>0</v>
      </c>
      <c r="K67" s="148"/>
      <c r="L67" s="153"/>
    </row>
    <row r="68" spans="2:12" s="10" customFormat="1" ht="19.899999999999999" customHeight="1">
      <c r="B68" s="154"/>
      <c r="C68" s="155"/>
      <c r="D68" s="156" t="s">
        <v>1161</v>
      </c>
      <c r="E68" s="157"/>
      <c r="F68" s="157"/>
      <c r="G68" s="157"/>
      <c r="H68" s="157"/>
      <c r="I68" s="158"/>
      <c r="J68" s="159">
        <f>J202</f>
        <v>0</v>
      </c>
      <c r="K68" s="155"/>
      <c r="L68" s="160"/>
    </row>
    <row r="69" spans="2:12" s="10" customFormat="1" ht="19.899999999999999" customHeight="1">
      <c r="B69" s="154"/>
      <c r="C69" s="155"/>
      <c r="D69" s="156" t="s">
        <v>1162</v>
      </c>
      <c r="E69" s="157"/>
      <c r="F69" s="157"/>
      <c r="G69" s="157"/>
      <c r="H69" s="157"/>
      <c r="I69" s="158"/>
      <c r="J69" s="159">
        <f>J212</f>
        <v>0</v>
      </c>
      <c r="K69" s="155"/>
      <c r="L69" s="160"/>
    </row>
    <row r="70" spans="2:12" s="10" customFormat="1" ht="19.899999999999999" customHeight="1">
      <c r="B70" s="154"/>
      <c r="C70" s="155"/>
      <c r="D70" s="156" t="s">
        <v>1163</v>
      </c>
      <c r="E70" s="157"/>
      <c r="F70" s="157"/>
      <c r="G70" s="157"/>
      <c r="H70" s="157"/>
      <c r="I70" s="158"/>
      <c r="J70" s="159">
        <f>J220</f>
        <v>0</v>
      </c>
      <c r="K70" s="155"/>
      <c r="L70" s="160"/>
    </row>
    <row r="71" spans="2:12" s="10" customFormat="1" ht="19.899999999999999" customHeight="1">
      <c r="B71" s="154"/>
      <c r="C71" s="155"/>
      <c r="D71" s="156" t="s">
        <v>1164</v>
      </c>
      <c r="E71" s="157"/>
      <c r="F71" s="157"/>
      <c r="G71" s="157"/>
      <c r="H71" s="157"/>
      <c r="I71" s="158"/>
      <c r="J71" s="159">
        <f>J228</f>
        <v>0</v>
      </c>
      <c r="K71" s="155"/>
      <c r="L71" s="160"/>
    </row>
    <row r="72" spans="2:12" s="10" customFormat="1" ht="19.899999999999999" customHeight="1">
      <c r="B72" s="154"/>
      <c r="C72" s="155"/>
      <c r="D72" s="156" t="s">
        <v>972</v>
      </c>
      <c r="E72" s="157"/>
      <c r="F72" s="157"/>
      <c r="G72" s="157"/>
      <c r="H72" s="157"/>
      <c r="I72" s="158"/>
      <c r="J72" s="159">
        <f>J249</f>
        <v>0</v>
      </c>
      <c r="K72" s="155"/>
      <c r="L72" s="160"/>
    </row>
    <row r="73" spans="2:12" s="10" customFormat="1" ht="19.899999999999999" customHeight="1">
      <c r="B73" s="154"/>
      <c r="C73" s="155"/>
      <c r="D73" s="156" t="s">
        <v>1165</v>
      </c>
      <c r="E73" s="157"/>
      <c r="F73" s="157"/>
      <c r="G73" s="157"/>
      <c r="H73" s="157"/>
      <c r="I73" s="158"/>
      <c r="J73" s="159">
        <f>J267</f>
        <v>0</v>
      </c>
      <c r="K73" s="155"/>
      <c r="L73" s="160"/>
    </row>
    <row r="74" spans="2:12" s="10" customFormat="1" ht="19.899999999999999" customHeight="1">
      <c r="B74" s="154"/>
      <c r="C74" s="155"/>
      <c r="D74" s="156" t="s">
        <v>1166</v>
      </c>
      <c r="E74" s="157"/>
      <c r="F74" s="157"/>
      <c r="G74" s="157"/>
      <c r="H74" s="157"/>
      <c r="I74" s="158"/>
      <c r="J74" s="159">
        <f>J277</f>
        <v>0</v>
      </c>
      <c r="K74" s="155"/>
      <c r="L74" s="160"/>
    </row>
    <row r="75" spans="2:12" s="10" customFormat="1" ht="19.899999999999999" customHeight="1">
      <c r="B75" s="154"/>
      <c r="C75" s="155"/>
      <c r="D75" s="156" t="s">
        <v>716</v>
      </c>
      <c r="E75" s="157"/>
      <c r="F75" s="157"/>
      <c r="G75" s="157"/>
      <c r="H75" s="157"/>
      <c r="I75" s="158"/>
      <c r="J75" s="159">
        <f>J282</f>
        <v>0</v>
      </c>
      <c r="K75" s="155"/>
      <c r="L75" s="160"/>
    </row>
    <row r="76" spans="2:12" s="10" customFormat="1" ht="19.899999999999999" customHeight="1">
      <c r="B76" s="154"/>
      <c r="C76" s="155"/>
      <c r="D76" s="156" t="s">
        <v>973</v>
      </c>
      <c r="E76" s="157"/>
      <c r="F76" s="157"/>
      <c r="G76" s="157"/>
      <c r="H76" s="157"/>
      <c r="I76" s="158"/>
      <c r="J76" s="159">
        <f>J291</f>
        <v>0</v>
      </c>
      <c r="K76" s="155"/>
      <c r="L76" s="160"/>
    </row>
    <row r="77" spans="2:12" s="10" customFormat="1" ht="19.899999999999999" customHeight="1">
      <c r="B77" s="154"/>
      <c r="C77" s="155"/>
      <c r="D77" s="156" t="s">
        <v>123</v>
      </c>
      <c r="E77" s="157"/>
      <c r="F77" s="157"/>
      <c r="G77" s="157"/>
      <c r="H77" s="157"/>
      <c r="I77" s="158"/>
      <c r="J77" s="159">
        <f>J303</f>
        <v>0</v>
      </c>
      <c r="K77" s="155"/>
      <c r="L77" s="160"/>
    </row>
    <row r="78" spans="2:12" s="10" customFormat="1" ht="19.899999999999999" customHeight="1">
      <c r="B78" s="154"/>
      <c r="C78" s="155"/>
      <c r="D78" s="156" t="s">
        <v>974</v>
      </c>
      <c r="E78" s="157"/>
      <c r="F78" s="157"/>
      <c r="G78" s="157"/>
      <c r="H78" s="157"/>
      <c r="I78" s="158"/>
      <c r="J78" s="159">
        <f>J317</f>
        <v>0</v>
      </c>
      <c r="K78" s="155"/>
      <c r="L78" s="160"/>
    </row>
    <row r="79" spans="2:12" s="10" customFormat="1" ht="19.899999999999999" customHeight="1">
      <c r="B79" s="154"/>
      <c r="C79" s="155"/>
      <c r="D79" s="156" t="s">
        <v>975</v>
      </c>
      <c r="E79" s="157"/>
      <c r="F79" s="157"/>
      <c r="G79" s="157"/>
      <c r="H79" s="157"/>
      <c r="I79" s="158"/>
      <c r="J79" s="159">
        <f>J340</f>
        <v>0</v>
      </c>
      <c r="K79" s="155"/>
      <c r="L79" s="160"/>
    </row>
    <row r="80" spans="2:12" s="10" customFormat="1" ht="19.899999999999999" customHeight="1">
      <c r="B80" s="154"/>
      <c r="C80" s="155"/>
      <c r="D80" s="156" t="s">
        <v>1167</v>
      </c>
      <c r="E80" s="157"/>
      <c r="F80" s="157"/>
      <c r="G80" s="157"/>
      <c r="H80" s="157"/>
      <c r="I80" s="158"/>
      <c r="J80" s="159">
        <f>J369</f>
        <v>0</v>
      </c>
      <c r="K80" s="155"/>
      <c r="L80" s="160"/>
    </row>
    <row r="81" spans="1:31" s="10" customFormat="1" ht="19.899999999999999" customHeight="1">
      <c r="B81" s="154"/>
      <c r="C81" s="155"/>
      <c r="D81" s="156" t="s">
        <v>977</v>
      </c>
      <c r="E81" s="157"/>
      <c r="F81" s="157"/>
      <c r="G81" s="157"/>
      <c r="H81" s="157"/>
      <c r="I81" s="158"/>
      <c r="J81" s="159">
        <f>J382</f>
        <v>0</v>
      </c>
      <c r="K81" s="155"/>
      <c r="L81" s="160"/>
    </row>
    <row r="82" spans="1:31" s="9" customFormat="1" ht="24.95" customHeight="1">
      <c r="B82" s="147"/>
      <c r="C82" s="148"/>
      <c r="D82" s="149" t="s">
        <v>1168</v>
      </c>
      <c r="E82" s="150"/>
      <c r="F82" s="150"/>
      <c r="G82" s="150"/>
      <c r="H82" s="150"/>
      <c r="I82" s="151"/>
      <c r="J82" s="152">
        <f>J413</f>
        <v>0</v>
      </c>
      <c r="K82" s="148"/>
      <c r="L82" s="153"/>
    </row>
    <row r="83" spans="1:31" s="10" customFormat="1" ht="19.899999999999999" customHeight="1">
      <c r="B83" s="154"/>
      <c r="C83" s="155"/>
      <c r="D83" s="156" t="s">
        <v>1169</v>
      </c>
      <c r="E83" s="157"/>
      <c r="F83" s="157"/>
      <c r="G83" s="157"/>
      <c r="H83" s="157"/>
      <c r="I83" s="158"/>
      <c r="J83" s="159">
        <f>J414</f>
        <v>0</v>
      </c>
      <c r="K83" s="155"/>
      <c r="L83" s="160"/>
    </row>
    <row r="84" spans="1:31" s="9" customFormat="1" ht="24.95" customHeight="1">
      <c r="B84" s="147"/>
      <c r="C84" s="148"/>
      <c r="D84" s="149" t="s">
        <v>712</v>
      </c>
      <c r="E84" s="150"/>
      <c r="F84" s="150"/>
      <c r="G84" s="150"/>
      <c r="H84" s="150"/>
      <c r="I84" s="151"/>
      <c r="J84" s="152">
        <f>J417</f>
        <v>0</v>
      </c>
      <c r="K84" s="148"/>
      <c r="L84" s="153"/>
    </row>
    <row r="85" spans="1:31" s="2" customFormat="1" ht="21.75" customHeight="1">
      <c r="A85" s="36"/>
      <c r="B85" s="37"/>
      <c r="C85" s="38"/>
      <c r="D85" s="38"/>
      <c r="E85" s="38"/>
      <c r="F85" s="38"/>
      <c r="G85" s="38"/>
      <c r="H85" s="38"/>
      <c r="I85" s="110"/>
      <c r="J85" s="38"/>
      <c r="K85" s="38"/>
      <c r="L85" s="11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6.95" customHeight="1">
      <c r="A86" s="36"/>
      <c r="B86" s="49"/>
      <c r="C86" s="50"/>
      <c r="D86" s="50"/>
      <c r="E86" s="50"/>
      <c r="F86" s="50"/>
      <c r="G86" s="50"/>
      <c r="H86" s="50"/>
      <c r="I86" s="138"/>
      <c r="J86" s="50"/>
      <c r="K86" s="50"/>
      <c r="L86" s="11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90" spans="1:31" s="2" customFormat="1" ht="6.95" customHeight="1">
      <c r="A90" s="36"/>
      <c r="B90" s="51"/>
      <c r="C90" s="52"/>
      <c r="D90" s="52"/>
      <c r="E90" s="52"/>
      <c r="F90" s="52"/>
      <c r="G90" s="52"/>
      <c r="H90" s="52"/>
      <c r="I90" s="141"/>
      <c r="J90" s="52"/>
      <c r="K90" s="52"/>
      <c r="L90" s="11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24.95" customHeight="1">
      <c r="A91" s="36"/>
      <c r="B91" s="37"/>
      <c r="C91" s="25" t="s">
        <v>128</v>
      </c>
      <c r="D91" s="38"/>
      <c r="E91" s="38"/>
      <c r="F91" s="38"/>
      <c r="G91" s="38"/>
      <c r="H91" s="38"/>
      <c r="I91" s="110"/>
      <c r="J91" s="38"/>
      <c r="K91" s="38"/>
      <c r="L91" s="11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110"/>
      <c r="J92" s="38"/>
      <c r="K92" s="38"/>
      <c r="L92" s="11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1" t="s">
        <v>16</v>
      </c>
      <c r="D93" s="38"/>
      <c r="E93" s="38"/>
      <c r="F93" s="38"/>
      <c r="G93" s="38"/>
      <c r="H93" s="38"/>
      <c r="I93" s="110"/>
      <c r="J93" s="38"/>
      <c r="K93" s="38"/>
      <c r="L93" s="11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6.5" customHeight="1">
      <c r="A94" s="36"/>
      <c r="B94" s="37"/>
      <c r="C94" s="38"/>
      <c r="D94" s="38"/>
      <c r="E94" s="398" t="str">
        <f>E7</f>
        <v>Kralupy nad Vltavou předměstí ON - oprava</v>
      </c>
      <c r="F94" s="399"/>
      <c r="G94" s="399"/>
      <c r="H94" s="399"/>
      <c r="I94" s="110"/>
      <c r="J94" s="38"/>
      <c r="K94" s="38"/>
      <c r="L94" s="11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2" customHeight="1">
      <c r="A95" s="36"/>
      <c r="B95" s="37"/>
      <c r="C95" s="31" t="s">
        <v>104</v>
      </c>
      <c r="D95" s="38"/>
      <c r="E95" s="38"/>
      <c r="F95" s="38"/>
      <c r="G95" s="38"/>
      <c r="H95" s="38"/>
      <c r="I95" s="110"/>
      <c r="J95" s="38"/>
      <c r="K95" s="38"/>
      <c r="L95" s="11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6.5" customHeight="1">
      <c r="A96" s="36"/>
      <c r="B96" s="37"/>
      <c r="C96" s="38"/>
      <c r="D96" s="38"/>
      <c r="E96" s="351" t="str">
        <f>E9</f>
        <v>SO.04 - Oprava dopravní kanceláře a zázemí</v>
      </c>
      <c r="F96" s="400"/>
      <c r="G96" s="400"/>
      <c r="H96" s="400"/>
      <c r="I96" s="110"/>
      <c r="J96" s="38"/>
      <c r="K96" s="38"/>
      <c r="L96" s="11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6.95" customHeight="1">
      <c r="A97" s="36"/>
      <c r="B97" s="37"/>
      <c r="C97" s="38"/>
      <c r="D97" s="38"/>
      <c r="E97" s="38"/>
      <c r="F97" s="38"/>
      <c r="G97" s="38"/>
      <c r="H97" s="38"/>
      <c r="I97" s="110"/>
      <c r="J97" s="38"/>
      <c r="K97" s="38"/>
      <c r="L97" s="11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2" customHeight="1">
      <c r="A98" s="36"/>
      <c r="B98" s="37"/>
      <c r="C98" s="31" t="s">
        <v>21</v>
      </c>
      <c r="D98" s="38"/>
      <c r="E98" s="38"/>
      <c r="F98" s="29" t="str">
        <f>F12</f>
        <v>Kralupy nad Vltavou</v>
      </c>
      <c r="G98" s="38"/>
      <c r="H98" s="38"/>
      <c r="I98" s="113" t="s">
        <v>23</v>
      </c>
      <c r="J98" s="61" t="str">
        <f>IF(J12="","",J12)</f>
        <v>8. 4. 2020</v>
      </c>
      <c r="K98" s="38"/>
      <c r="L98" s="11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2" customFormat="1" ht="6.95" customHeight="1">
      <c r="A99" s="36"/>
      <c r="B99" s="37"/>
      <c r="C99" s="38"/>
      <c r="D99" s="38"/>
      <c r="E99" s="38"/>
      <c r="F99" s="38"/>
      <c r="G99" s="38"/>
      <c r="H99" s="38"/>
      <c r="I99" s="110"/>
      <c r="J99" s="38"/>
      <c r="K99" s="38"/>
      <c r="L99" s="11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5" s="2" customFormat="1" ht="15.2" customHeight="1">
      <c r="A100" s="36"/>
      <c r="B100" s="37"/>
      <c r="C100" s="31" t="s">
        <v>25</v>
      </c>
      <c r="D100" s="38"/>
      <c r="E100" s="38"/>
      <c r="F100" s="29" t="str">
        <f>E15</f>
        <v>Správa železnic, státní organizace</v>
      </c>
      <c r="G100" s="38"/>
      <c r="H100" s="38"/>
      <c r="I100" s="113" t="s">
        <v>33</v>
      </c>
      <c r="J100" s="34" t="str">
        <f>E21</f>
        <v xml:space="preserve"> </v>
      </c>
      <c r="K100" s="38"/>
      <c r="L100" s="11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5" s="2" customFormat="1" ht="15.2" customHeight="1">
      <c r="A101" s="36"/>
      <c r="B101" s="37"/>
      <c r="C101" s="31" t="s">
        <v>31</v>
      </c>
      <c r="D101" s="38"/>
      <c r="E101" s="38"/>
      <c r="F101" s="29" t="str">
        <f>IF(E18="","",E18)</f>
        <v>Vyplň údaj</v>
      </c>
      <c r="G101" s="38"/>
      <c r="H101" s="38"/>
      <c r="I101" s="113" t="s">
        <v>36</v>
      </c>
      <c r="J101" s="34" t="str">
        <f>E24</f>
        <v>L. Malý</v>
      </c>
      <c r="K101" s="38"/>
      <c r="L101" s="11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pans="1:65" s="2" customFormat="1" ht="10.35" customHeight="1">
      <c r="A102" s="36"/>
      <c r="B102" s="37"/>
      <c r="C102" s="38"/>
      <c r="D102" s="38"/>
      <c r="E102" s="38"/>
      <c r="F102" s="38"/>
      <c r="G102" s="38"/>
      <c r="H102" s="38"/>
      <c r="I102" s="110"/>
      <c r="J102" s="38"/>
      <c r="K102" s="38"/>
      <c r="L102" s="11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65" s="11" customFormat="1" ht="29.25" customHeight="1">
      <c r="A103" s="161"/>
      <c r="B103" s="162"/>
      <c r="C103" s="163" t="s">
        <v>129</v>
      </c>
      <c r="D103" s="164" t="s">
        <v>59</v>
      </c>
      <c r="E103" s="164" t="s">
        <v>55</v>
      </c>
      <c r="F103" s="164" t="s">
        <v>56</v>
      </c>
      <c r="G103" s="164" t="s">
        <v>130</v>
      </c>
      <c r="H103" s="164" t="s">
        <v>131</v>
      </c>
      <c r="I103" s="165" t="s">
        <v>132</v>
      </c>
      <c r="J103" s="166" t="s">
        <v>108</v>
      </c>
      <c r="K103" s="167" t="s">
        <v>133</v>
      </c>
      <c r="L103" s="168"/>
      <c r="M103" s="70" t="s">
        <v>19</v>
      </c>
      <c r="N103" s="71" t="s">
        <v>44</v>
      </c>
      <c r="O103" s="71" t="s">
        <v>134</v>
      </c>
      <c r="P103" s="71" t="s">
        <v>135</v>
      </c>
      <c r="Q103" s="71" t="s">
        <v>136</v>
      </c>
      <c r="R103" s="71" t="s">
        <v>137</v>
      </c>
      <c r="S103" s="71" t="s">
        <v>138</v>
      </c>
      <c r="T103" s="72" t="s">
        <v>139</v>
      </c>
      <c r="U103" s="161"/>
      <c r="V103" s="161"/>
      <c r="W103" s="161"/>
      <c r="X103" s="161"/>
      <c r="Y103" s="161"/>
      <c r="Z103" s="161"/>
      <c r="AA103" s="161"/>
      <c r="AB103" s="161"/>
      <c r="AC103" s="161"/>
      <c r="AD103" s="161"/>
      <c r="AE103" s="161"/>
    </row>
    <row r="104" spans="1:65" s="2" customFormat="1" ht="22.9" customHeight="1">
      <c r="A104" s="36"/>
      <c r="B104" s="37"/>
      <c r="C104" s="77" t="s">
        <v>140</v>
      </c>
      <c r="D104" s="38"/>
      <c r="E104" s="38"/>
      <c r="F104" s="38"/>
      <c r="G104" s="38"/>
      <c r="H104" s="38"/>
      <c r="I104" s="110"/>
      <c r="J104" s="169">
        <f>BK104</f>
        <v>0</v>
      </c>
      <c r="K104" s="38"/>
      <c r="L104" s="41"/>
      <c r="M104" s="73"/>
      <c r="N104" s="170"/>
      <c r="O104" s="74"/>
      <c r="P104" s="171">
        <f>P105+P201+P413+P417</f>
        <v>0</v>
      </c>
      <c r="Q104" s="74"/>
      <c r="R104" s="171">
        <f>R105+R201+R413+R417</f>
        <v>56.87271840999999</v>
      </c>
      <c r="S104" s="74"/>
      <c r="T104" s="172">
        <f>T105+T201+T413+T417</f>
        <v>48.281915699999992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73</v>
      </c>
      <c r="AU104" s="19" t="s">
        <v>109</v>
      </c>
      <c r="BK104" s="173">
        <f>BK105+BK201+BK413+BK417</f>
        <v>0</v>
      </c>
    </row>
    <row r="105" spans="1:65" s="12" customFormat="1" ht="25.9" customHeight="1">
      <c r="B105" s="174"/>
      <c r="C105" s="175"/>
      <c r="D105" s="176" t="s">
        <v>73</v>
      </c>
      <c r="E105" s="177" t="s">
        <v>141</v>
      </c>
      <c r="F105" s="177" t="s">
        <v>142</v>
      </c>
      <c r="G105" s="175"/>
      <c r="H105" s="175"/>
      <c r="I105" s="178"/>
      <c r="J105" s="179">
        <f>BK105</f>
        <v>0</v>
      </c>
      <c r="K105" s="175"/>
      <c r="L105" s="180"/>
      <c r="M105" s="181"/>
      <c r="N105" s="182"/>
      <c r="O105" s="182"/>
      <c r="P105" s="183">
        <f>P106+P107+P111+P161+P193+P199</f>
        <v>0</v>
      </c>
      <c r="Q105" s="182"/>
      <c r="R105" s="183">
        <f>R106+R107+R111+R161+R193+R199</f>
        <v>54.660143009999992</v>
      </c>
      <c r="S105" s="182"/>
      <c r="T105" s="184">
        <f>T106+T107+T111+T161+T193+T199</f>
        <v>42.709799999999994</v>
      </c>
      <c r="AR105" s="185" t="s">
        <v>82</v>
      </c>
      <c r="AT105" s="186" t="s">
        <v>73</v>
      </c>
      <c r="AU105" s="186" t="s">
        <v>74</v>
      </c>
      <c r="AY105" s="185" t="s">
        <v>143</v>
      </c>
      <c r="BK105" s="187">
        <f>BK106+BK107+BK111+BK161+BK193+BK199</f>
        <v>0</v>
      </c>
    </row>
    <row r="106" spans="1:65" s="12" customFormat="1" ht="22.9" customHeight="1">
      <c r="B106" s="174"/>
      <c r="C106" s="175"/>
      <c r="D106" s="176" t="s">
        <v>73</v>
      </c>
      <c r="E106" s="188" t="s">
        <v>82</v>
      </c>
      <c r="F106" s="188" t="s">
        <v>1170</v>
      </c>
      <c r="G106" s="175"/>
      <c r="H106" s="175"/>
      <c r="I106" s="178"/>
      <c r="J106" s="189">
        <f>BK106</f>
        <v>0</v>
      </c>
      <c r="K106" s="175"/>
      <c r="L106" s="180"/>
      <c r="M106" s="181"/>
      <c r="N106" s="182"/>
      <c r="O106" s="182"/>
      <c r="P106" s="183">
        <v>0</v>
      </c>
      <c r="Q106" s="182"/>
      <c r="R106" s="183">
        <v>0</v>
      </c>
      <c r="S106" s="182"/>
      <c r="T106" s="184">
        <v>0</v>
      </c>
      <c r="AR106" s="185" t="s">
        <v>82</v>
      </c>
      <c r="AT106" s="186" t="s">
        <v>73</v>
      </c>
      <c r="AU106" s="186" t="s">
        <v>82</v>
      </c>
      <c r="AY106" s="185" t="s">
        <v>143</v>
      </c>
      <c r="BK106" s="187">
        <v>0</v>
      </c>
    </row>
    <row r="107" spans="1:65" s="12" customFormat="1" ht="22.9" customHeight="1">
      <c r="B107" s="174"/>
      <c r="C107" s="175"/>
      <c r="D107" s="176" t="s">
        <v>73</v>
      </c>
      <c r="E107" s="188" t="s">
        <v>144</v>
      </c>
      <c r="F107" s="188" t="s">
        <v>145</v>
      </c>
      <c r="G107" s="175"/>
      <c r="H107" s="175"/>
      <c r="I107" s="178"/>
      <c r="J107" s="189">
        <f>BK107</f>
        <v>0</v>
      </c>
      <c r="K107" s="175"/>
      <c r="L107" s="180"/>
      <c r="M107" s="181"/>
      <c r="N107" s="182"/>
      <c r="O107" s="182"/>
      <c r="P107" s="183">
        <f>SUM(P108:P110)</f>
        <v>0</v>
      </c>
      <c r="Q107" s="182"/>
      <c r="R107" s="183">
        <f>SUM(R108:R110)</f>
        <v>5.7391999999999999E-2</v>
      </c>
      <c r="S107" s="182"/>
      <c r="T107" s="184">
        <f>SUM(T108:T110)</f>
        <v>0</v>
      </c>
      <c r="AR107" s="185" t="s">
        <v>82</v>
      </c>
      <c r="AT107" s="186" t="s">
        <v>73</v>
      </c>
      <c r="AU107" s="186" t="s">
        <v>82</v>
      </c>
      <c r="AY107" s="185" t="s">
        <v>143</v>
      </c>
      <c r="BK107" s="187">
        <f>SUM(BK108:BK110)</f>
        <v>0</v>
      </c>
    </row>
    <row r="108" spans="1:65" s="2" customFormat="1" ht="33" customHeight="1">
      <c r="A108" s="36"/>
      <c r="B108" s="37"/>
      <c r="C108" s="190" t="s">
        <v>82</v>
      </c>
      <c r="D108" s="190" t="s">
        <v>146</v>
      </c>
      <c r="E108" s="191" t="s">
        <v>1171</v>
      </c>
      <c r="F108" s="192" t="s">
        <v>1172</v>
      </c>
      <c r="G108" s="193" t="s">
        <v>149</v>
      </c>
      <c r="H108" s="194">
        <v>1</v>
      </c>
      <c r="I108" s="195"/>
      <c r="J108" s="196">
        <f>ROUND(I108*H108,2)</f>
        <v>0</v>
      </c>
      <c r="K108" s="197"/>
      <c r="L108" s="41"/>
      <c r="M108" s="198" t="s">
        <v>19</v>
      </c>
      <c r="N108" s="199" t="s">
        <v>45</v>
      </c>
      <c r="O108" s="66"/>
      <c r="P108" s="200">
        <f>O108*H108</f>
        <v>0</v>
      </c>
      <c r="Q108" s="200">
        <v>2.0209999999999999E-2</v>
      </c>
      <c r="R108" s="200">
        <f>Q108*H108</f>
        <v>2.0209999999999999E-2</v>
      </c>
      <c r="S108" s="200">
        <v>0</v>
      </c>
      <c r="T108" s="201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2" t="s">
        <v>150</v>
      </c>
      <c r="AT108" s="202" t="s">
        <v>146</v>
      </c>
      <c r="AU108" s="202" t="s">
        <v>84</v>
      </c>
      <c r="AY108" s="19" t="s">
        <v>143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9" t="s">
        <v>82</v>
      </c>
      <c r="BK108" s="203">
        <f>ROUND(I108*H108,2)</f>
        <v>0</v>
      </c>
      <c r="BL108" s="19" t="s">
        <v>150</v>
      </c>
      <c r="BM108" s="202" t="s">
        <v>1173</v>
      </c>
    </row>
    <row r="109" spans="1:65" s="2" customFormat="1" ht="44.25" customHeight="1">
      <c r="A109" s="36"/>
      <c r="B109" s="37"/>
      <c r="C109" s="190" t="s">
        <v>84</v>
      </c>
      <c r="D109" s="190" t="s">
        <v>146</v>
      </c>
      <c r="E109" s="191" t="s">
        <v>1174</v>
      </c>
      <c r="F109" s="192" t="s">
        <v>1175</v>
      </c>
      <c r="G109" s="193" t="s">
        <v>158</v>
      </c>
      <c r="H109" s="194">
        <v>0.6</v>
      </c>
      <c r="I109" s="195"/>
      <c r="J109" s="196">
        <f>ROUND(I109*H109,2)</f>
        <v>0</v>
      </c>
      <c r="K109" s="197"/>
      <c r="L109" s="41"/>
      <c r="M109" s="198" t="s">
        <v>19</v>
      </c>
      <c r="N109" s="199" t="s">
        <v>45</v>
      </c>
      <c r="O109" s="66"/>
      <c r="P109" s="200">
        <f>O109*H109</f>
        <v>0</v>
      </c>
      <c r="Q109" s="200">
        <v>6.1969999999999997E-2</v>
      </c>
      <c r="R109" s="200">
        <f>Q109*H109</f>
        <v>3.7182E-2</v>
      </c>
      <c r="S109" s="200">
        <v>0</v>
      </c>
      <c r="T109" s="201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2" t="s">
        <v>150</v>
      </c>
      <c r="AT109" s="202" t="s">
        <v>146</v>
      </c>
      <c r="AU109" s="202" t="s">
        <v>84</v>
      </c>
      <c r="AY109" s="19" t="s">
        <v>143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9" t="s">
        <v>82</v>
      </c>
      <c r="BK109" s="203">
        <f>ROUND(I109*H109,2)</f>
        <v>0</v>
      </c>
      <c r="BL109" s="19" t="s">
        <v>150</v>
      </c>
      <c r="BM109" s="202" t="s">
        <v>1176</v>
      </c>
    </row>
    <row r="110" spans="1:65" s="13" customFormat="1" ht="11.25">
      <c r="B110" s="208"/>
      <c r="C110" s="209"/>
      <c r="D110" s="204" t="s">
        <v>181</v>
      </c>
      <c r="E110" s="210" t="s">
        <v>19</v>
      </c>
      <c r="F110" s="211" t="s">
        <v>1177</v>
      </c>
      <c r="G110" s="209"/>
      <c r="H110" s="212">
        <v>0.6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181</v>
      </c>
      <c r="AU110" s="218" t="s">
        <v>84</v>
      </c>
      <c r="AV110" s="13" t="s">
        <v>84</v>
      </c>
      <c r="AW110" s="13" t="s">
        <v>35</v>
      </c>
      <c r="AX110" s="13" t="s">
        <v>82</v>
      </c>
      <c r="AY110" s="218" t="s">
        <v>143</v>
      </c>
    </row>
    <row r="111" spans="1:65" s="12" customFormat="1" ht="22.9" customHeight="1">
      <c r="B111" s="174"/>
      <c r="C111" s="175"/>
      <c r="D111" s="176" t="s">
        <v>73</v>
      </c>
      <c r="E111" s="188" t="s">
        <v>154</v>
      </c>
      <c r="F111" s="188" t="s">
        <v>155</v>
      </c>
      <c r="G111" s="175"/>
      <c r="H111" s="175"/>
      <c r="I111" s="178"/>
      <c r="J111" s="189">
        <f>BK111</f>
        <v>0</v>
      </c>
      <c r="K111" s="175"/>
      <c r="L111" s="180"/>
      <c r="M111" s="181"/>
      <c r="N111" s="182"/>
      <c r="O111" s="182"/>
      <c r="P111" s="183">
        <f>SUM(P112:P160)</f>
        <v>0</v>
      </c>
      <c r="Q111" s="182"/>
      <c r="R111" s="183">
        <f>SUM(R112:R160)</f>
        <v>54.587809709999995</v>
      </c>
      <c r="S111" s="182"/>
      <c r="T111" s="184">
        <f>SUM(T112:T160)</f>
        <v>0</v>
      </c>
      <c r="AR111" s="185" t="s">
        <v>82</v>
      </c>
      <c r="AT111" s="186" t="s">
        <v>73</v>
      </c>
      <c r="AU111" s="186" t="s">
        <v>82</v>
      </c>
      <c r="AY111" s="185" t="s">
        <v>143</v>
      </c>
      <c r="BK111" s="187">
        <f>SUM(BK112:BK160)</f>
        <v>0</v>
      </c>
    </row>
    <row r="112" spans="1:65" s="2" customFormat="1" ht="21.75" customHeight="1">
      <c r="A112" s="36"/>
      <c r="B112" s="37"/>
      <c r="C112" s="190" t="s">
        <v>144</v>
      </c>
      <c r="D112" s="190" t="s">
        <v>146</v>
      </c>
      <c r="E112" s="191" t="s">
        <v>978</v>
      </c>
      <c r="F112" s="192" t="s">
        <v>1178</v>
      </c>
      <c r="G112" s="193" t="s">
        <v>158</v>
      </c>
      <c r="H112" s="194">
        <v>264.95999999999998</v>
      </c>
      <c r="I112" s="195"/>
      <c r="J112" s="196">
        <f>ROUND(I112*H112,2)</f>
        <v>0</v>
      </c>
      <c r="K112" s="197"/>
      <c r="L112" s="41"/>
      <c r="M112" s="198" t="s">
        <v>19</v>
      </c>
      <c r="N112" s="199" t="s">
        <v>45</v>
      </c>
      <c r="O112" s="66"/>
      <c r="P112" s="200">
        <f>O112*H112</f>
        <v>0</v>
      </c>
      <c r="Q112" s="200">
        <v>2.5999999999999998E-4</v>
      </c>
      <c r="R112" s="200">
        <f>Q112*H112</f>
        <v>6.8889599999999995E-2</v>
      </c>
      <c r="S112" s="200">
        <v>0</v>
      </c>
      <c r="T112" s="201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2" t="s">
        <v>150</v>
      </c>
      <c r="AT112" s="202" t="s">
        <v>146</v>
      </c>
      <c r="AU112" s="202" t="s">
        <v>84</v>
      </c>
      <c r="AY112" s="19" t="s">
        <v>143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9" t="s">
        <v>82</v>
      </c>
      <c r="BK112" s="203">
        <f>ROUND(I112*H112,2)</f>
        <v>0</v>
      </c>
      <c r="BL112" s="19" t="s">
        <v>150</v>
      </c>
      <c r="BM112" s="202" t="s">
        <v>1179</v>
      </c>
    </row>
    <row r="113" spans="1:65" s="2" customFormat="1" ht="21.75" customHeight="1">
      <c r="A113" s="36"/>
      <c r="B113" s="37"/>
      <c r="C113" s="190" t="s">
        <v>150</v>
      </c>
      <c r="D113" s="190" t="s">
        <v>146</v>
      </c>
      <c r="E113" s="191" t="s">
        <v>981</v>
      </c>
      <c r="F113" s="192" t="s">
        <v>982</v>
      </c>
      <c r="G113" s="193" t="s">
        <v>158</v>
      </c>
      <c r="H113" s="194">
        <v>155</v>
      </c>
      <c r="I113" s="195"/>
      <c r="J113" s="196">
        <f>ROUND(I113*H113,2)</f>
        <v>0</v>
      </c>
      <c r="K113" s="197"/>
      <c r="L113" s="41"/>
      <c r="M113" s="198" t="s">
        <v>19</v>
      </c>
      <c r="N113" s="199" t="s">
        <v>45</v>
      </c>
      <c r="O113" s="66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2" t="s">
        <v>150</v>
      </c>
      <c r="AT113" s="202" t="s">
        <v>146</v>
      </c>
      <c r="AU113" s="202" t="s">
        <v>84</v>
      </c>
      <c r="AY113" s="19" t="s">
        <v>143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19" t="s">
        <v>82</v>
      </c>
      <c r="BK113" s="203">
        <f>ROUND(I113*H113,2)</f>
        <v>0</v>
      </c>
      <c r="BL113" s="19" t="s">
        <v>150</v>
      </c>
      <c r="BM113" s="202" t="s">
        <v>1180</v>
      </c>
    </row>
    <row r="114" spans="1:65" s="2" customFormat="1" ht="33" customHeight="1">
      <c r="A114" s="36"/>
      <c r="B114" s="37"/>
      <c r="C114" s="190" t="s">
        <v>166</v>
      </c>
      <c r="D114" s="190" t="s">
        <v>146</v>
      </c>
      <c r="E114" s="191" t="s">
        <v>984</v>
      </c>
      <c r="F114" s="192" t="s">
        <v>1181</v>
      </c>
      <c r="G114" s="193" t="s">
        <v>158</v>
      </c>
      <c r="H114" s="194">
        <v>264.95999999999998</v>
      </c>
      <c r="I114" s="195"/>
      <c r="J114" s="196">
        <f>ROUND(I114*H114,2)</f>
        <v>0</v>
      </c>
      <c r="K114" s="197"/>
      <c r="L114" s="41"/>
      <c r="M114" s="198" t="s">
        <v>19</v>
      </c>
      <c r="N114" s="199" t="s">
        <v>45</v>
      </c>
      <c r="O114" s="66"/>
      <c r="P114" s="200">
        <f>O114*H114</f>
        <v>0</v>
      </c>
      <c r="Q114" s="200">
        <v>4.3800000000000002E-3</v>
      </c>
      <c r="R114" s="200">
        <f>Q114*H114</f>
        <v>1.1605247999999999</v>
      </c>
      <c r="S114" s="200">
        <v>0</v>
      </c>
      <c r="T114" s="201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2" t="s">
        <v>150</v>
      </c>
      <c r="AT114" s="202" t="s">
        <v>146</v>
      </c>
      <c r="AU114" s="202" t="s">
        <v>84</v>
      </c>
      <c r="AY114" s="19" t="s">
        <v>143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9" t="s">
        <v>82</v>
      </c>
      <c r="BK114" s="203">
        <f>ROUND(I114*H114,2)</f>
        <v>0</v>
      </c>
      <c r="BL114" s="19" t="s">
        <v>150</v>
      </c>
      <c r="BM114" s="202" t="s">
        <v>1182</v>
      </c>
    </row>
    <row r="115" spans="1:65" s="15" customFormat="1" ht="11.25">
      <c r="B115" s="230"/>
      <c r="C115" s="231"/>
      <c r="D115" s="204" t="s">
        <v>181</v>
      </c>
      <c r="E115" s="232" t="s">
        <v>19</v>
      </c>
      <c r="F115" s="233" t="s">
        <v>1183</v>
      </c>
      <c r="G115" s="231"/>
      <c r="H115" s="232" t="s">
        <v>19</v>
      </c>
      <c r="I115" s="234"/>
      <c r="J115" s="231"/>
      <c r="K115" s="231"/>
      <c r="L115" s="235"/>
      <c r="M115" s="236"/>
      <c r="N115" s="237"/>
      <c r="O115" s="237"/>
      <c r="P115" s="237"/>
      <c r="Q115" s="237"/>
      <c r="R115" s="237"/>
      <c r="S115" s="237"/>
      <c r="T115" s="238"/>
      <c r="AT115" s="239" t="s">
        <v>181</v>
      </c>
      <c r="AU115" s="239" t="s">
        <v>84</v>
      </c>
      <c r="AV115" s="15" t="s">
        <v>82</v>
      </c>
      <c r="AW115" s="15" t="s">
        <v>35</v>
      </c>
      <c r="AX115" s="15" t="s">
        <v>74</v>
      </c>
      <c r="AY115" s="239" t="s">
        <v>143</v>
      </c>
    </row>
    <row r="116" spans="1:65" s="13" customFormat="1" ht="11.25">
      <c r="B116" s="208"/>
      <c r="C116" s="209"/>
      <c r="D116" s="204" t="s">
        <v>181</v>
      </c>
      <c r="E116" s="210" t="s">
        <v>19</v>
      </c>
      <c r="F116" s="211" t="s">
        <v>1184</v>
      </c>
      <c r="G116" s="209"/>
      <c r="H116" s="212">
        <v>45.44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181</v>
      </c>
      <c r="AU116" s="218" t="s">
        <v>84</v>
      </c>
      <c r="AV116" s="13" t="s">
        <v>84</v>
      </c>
      <c r="AW116" s="13" t="s">
        <v>35</v>
      </c>
      <c r="AX116" s="13" t="s">
        <v>74</v>
      </c>
      <c r="AY116" s="218" t="s">
        <v>143</v>
      </c>
    </row>
    <row r="117" spans="1:65" s="15" customFormat="1" ht="11.25">
      <c r="B117" s="230"/>
      <c r="C117" s="231"/>
      <c r="D117" s="204" t="s">
        <v>181</v>
      </c>
      <c r="E117" s="232" t="s">
        <v>19</v>
      </c>
      <c r="F117" s="233" t="s">
        <v>1185</v>
      </c>
      <c r="G117" s="231"/>
      <c r="H117" s="232" t="s">
        <v>19</v>
      </c>
      <c r="I117" s="234"/>
      <c r="J117" s="231"/>
      <c r="K117" s="231"/>
      <c r="L117" s="235"/>
      <c r="M117" s="236"/>
      <c r="N117" s="237"/>
      <c r="O117" s="237"/>
      <c r="P117" s="237"/>
      <c r="Q117" s="237"/>
      <c r="R117" s="237"/>
      <c r="S117" s="237"/>
      <c r="T117" s="238"/>
      <c r="AT117" s="239" t="s">
        <v>181</v>
      </c>
      <c r="AU117" s="239" t="s">
        <v>84</v>
      </c>
      <c r="AV117" s="15" t="s">
        <v>82</v>
      </c>
      <c r="AW117" s="15" t="s">
        <v>35</v>
      </c>
      <c r="AX117" s="15" t="s">
        <v>74</v>
      </c>
      <c r="AY117" s="239" t="s">
        <v>143</v>
      </c>
    </row>
    <row r="118" spans="1:65" s="13" customFormat="1" ht="11.25">
      <c r="B118" s="208"/>
      <c r="C118" s="209"/>
      <c r="D118" s="204" t="s">
        <v>181</v>
      </c>
      <c r="E118" s="210" t="s">
        <v>19</v>
      </c>
      <c r="F118" s="211" t="s">
        <v>1186</v>
      </c>
      <c r="G118" s="209"/>
      <c r="H118" s="212">
        <v>62.08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181</v>
      </c>
      <c r="AU118" s="218" t="s">
        <v>84</v>
      </c>
      <c r="AV118" s="13" t="s">
        <v>84</v>
      </c>
      <c r="AW118" s="13" t="s">
        <v>35</v>
      </c>
      <c r="AX118" s="13" t="s">
        <v>74</v>
      </c>
      <c r="AY118" s="218" t="s">
        <v>143</v>
      </c>
    </row>
    <row r="119" spans="1:65" s="15" customFormat="1" ht="11.25">
      <c r="B119" s="230"/>
      <c r="C119" s="231"/>
      <c r="D119" s="204" t="s">
        <v>181</v>
      </c>
      <c r="E119" s="232" t="s">
        <v>19</v>
      </c>
      <c r="F119" s="233" t="s">
        <v>1187</v>
      </c>
      <c r="G119" s="231"/>
      <c r="H119" s="232" t="s">
        <v>19</v>
      </c>
      <c r="I119" s="234"/>
      <c r="J119" s="231"/>
      <c r="K119" s="231"/>
      <c r="L119" s="235"/>
      <c r="M119" s="236"/>
      <c r="N119" s="237"/>
      <c r="O119" s="237"/>
      <c r="P119" s="237"/>
      <c r="Q119" s="237"/>
      <c r="R119" s="237"/>
      <c r="S119" s="237"/>
      <c r="T119" s="238"/>
      <c r="AT119" s="239" t="s">
        <v>181</v>
      </c>
      <c r="AU119" s="239" t="s">
        <v>84</v>
      </c>
      <c r="AV119" s="15" t="s">
        <v>82</v>
      </c>
      <c r="AW119" s="15" t="s">
        <v>35</v>
      </c>
      <c r="AX119" s="15" t="s">
        <v>74</v>
      </c>
      <c r="AY119" s="239" t="s">
        <v>143</v>
      </c>
    </row>
    <row r="120" spans="1:65" s="13" customFormat="1" ht="11.25">
      <c r="B120" s="208"/>
      <c r="C120" s="209"/>
      <c r="D120" s="204" t="s">
        <v>181</v>
      </c>
      <c r="E120" s="210" t="s">
        <v>19</v>
      </c>
      <c r="F120" s="211" t="s">
        <v>1188</v>
      </c>
      <c r="G120" s="209"/>
      <c r="H120" s="212">
        <v>48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181</v>
      </c>
      <c r="AU120" s="218" t="s">
        <v>84</v>
      </c>
      <c r="AV120" s="13" t="s">
        <v>84</v>
      </c>
      <c r="AW120" s="13" t="s">
        <v>35</v>
      </c>
      <c r="AX120" s="13" t="s">
        <v>74</v>
      </c>
      <c r="AY120" s="218" t="s">
        <v>143</v>
      </c>
    </row>
    <row r="121" spans="1:65" s="15" customFormat="1" ht="11.25">
      <c r="B121" s="230"/>
      <c r="C121" s="231"/>
      <c r="D121" s="204" t="s">
        <v>181</v>
      </c>
      <c r="E121" s="232" t="s">
        <v>19</v>
      </c>
      <c r="F121" s="233" t="s">
        <v>1189</v>
      </c>
      <c r="G121" s="231"/>
      <c r="H121" s="232" t="s">
        <v>19</v>
      </c>
      <c r="I121" s="234"/>
      <c r="J121" s="231"/>
      <c r="K121" s="231"/>
      <c r="L121" s="235"/>
      <c r="M121" s="236"/>
      <c r="N121" s="237"/>
      <c r="O121" s="237"/>
      <c r="P121" s="237"/>
      <c r="Q121" s="237"/>
      <c r="R121" s="237"/>
      <c r="S121" s="237"/>
      <c r="T121" s="238"/>
      <c r="AT121" s="239" t="s">
        <v>181</v>
      </c>
      <c r="AU121" s="239" t="s">
        <v>84</v>
      </c>
      <c r="AV121" s="15" t="s">
        <v>82</v>
      </c>
      <c r="AW121" s="15" t="s">
        <v>35</v>
      </c>
      <c r="AX121" s="15" t="s">
        <v>74</v>
      </c>
      <c r="AY121" s="239" t="s">
        <v>143</v>
      </c>
    </row>
    <row r="122" spans="1:65" s="13" customFormat="1" ht="11.25">
      <c r="B122" s="208"/>
      <c r="C122" s="209"/>
      <c r="D122" s="204" t="s">
        <v>181</v>
      </c>
      <c r="E122" s="210" t="s">
        <v>19</v>
      </c>
      <c r="F122" s="211" t="s">
        <v>1190</v>
      </c>
      <c r="G122" s="209"/>
      <c r="H122" s="212">
        <v>53.12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181</v>
      </c>
      <c r="AU122" s="218" t="s">
        <v>84</v>
      </c>
      <c r="AV122" s="13" t="s">
        <v>84</v>
      </c>
      <c r="AW122" s="13" t="s">
        <v>35</v>
      </c>
      <c r="AX122" s="13" t="s">
        <v>74</v>
      </c>
      <c r="AY122" s="218" t="s">
        <v>143</v>
      </c>
    </row>
    <row r="123" spans="1:65" s="15" customFormat="1" ht="11.25">
      <c r="B123" s="230"/>
      <c r="C123" s="231"/>
      <c r="D123" s="204" t="s">
        <v>181</v>
      </c>
      <c r="E123" s="232" t="s">
        <v>19</v>
      </c>
      <c r="F123" s="233" t="s">
        <v>1191</v>
      </c>
      <c r="G123" s="231"/>
      <c r="H123" s="232" t="s">
        <v>19</v>
      </c>
      <c r="I123" s="234"/>
      <c r="J123" s="231"/>
      <c r="K123" s="231"/>
      <c r="L123" s="235"/>
      <c r="M123" s="236"/>
      <c r="N123" s="237"/>
      <c r="O123" s="237"/>
      <c r="P123" s="237"/>
      <c r="Q123" s="237"/>
      <c r="R123" s="237"/>
      <c r="S123" s="237"/>
      <c r="T123" s="238"/>
      <c r="AT123" s="239" t="s">
        <v>181</v>
      </c>
      <c r="AU123" s="239" t="s">
        <v>84</v>
      </c>
      <c r="AV123" s="15" t="s">
        <v>82</v>
      </c>
      <c r="AW123" s="15" t="s">
        <v>35</v>
      </c>
      <c r="AX123" s="15" t="s">
        <v>74</v>
      </c>
      <c r="AY123" s="239" t="s">
        <v>143</v>
      </c>
    </row>
    <row r="124" spans="1:65" s="13" customFormat="1" ht="11.25">
      <c r="B124" s="208"/>
      <c r="C124" s="209"/>
      <c r="D124" s="204" t="s">
        <v>181</v>
      </c>
      <c r="E124" s="210" t="s">
        <v>19</v>
      </c>
      <c r="F124" s="211" t="s">
        <v>1192</v>
      </c>
      <c r="G124" s="209"/>
      <c r="H124" s="212">
        <v>10.8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181</v>
      </c>
      <c r="AU124" s="218" t="s">
        <v>84</v>
      </c>
      <c r="AV124" s="13" t="s">
        <v>84</v>
      </c>
      <c r="AW124" s="13" t="s">
        <v>35</v>
      </c>
      <c r="AX124" s="13" t="s">
        <v>74</v>
      </c>
      <c r="AY124" s="218" t="s">
        <v>143</v>
      </c>
    </row>
    <row r="125" spans="1:65" s="15" customFormat="1" ht="11.25">
      <c r="B125" s="230"/>
      <c r="C125" s="231"/>
      <c r="D125" s="204" t="s">
        <v>181</v>
      </c>
      <c r="E125" s="232" t="s">
        <v>19</v>
      </c>
      <c r="F125" s="233" t="s">
        <v>1193</v>
      </c>
      <c r="G125" s="231"/>
      <c r="H125" s="232" t="s">
        <v>19</v>
      </c>
      <c r="I125" s="234"/>
      <c r="J125" s="231"/>
      <c r="K125" s="231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181</v>
      </c>
      <c r="AU125" s="239" t="s">
        <v>84</v>
      </c>
      <c r="AV125" s="15" t="s">
        <v>82</v>
      </c>
      <c r="AW125" s="15" t="s">
        <v>35</v>
      </c>
      <c r="AX125" s="15" t="s">
        <v>74</v>
      </c>
      <c r="AY125" s="239" t="s">
        <v>143</v>
      </c>
    </row>
    <row r="126" spans="1:65" s="13" customFormat="1" ht="11.25">
      <c r="B126" s="208"/>
      <c r="C126" s="209"/>
      <c r="D126" s="204" t="s">
        <v>181</v>
      </c>
      <c r="E126" s="210" t="s">
        <v>19</v>
      </c>
      <c r="F126" s="211" t="s">
        <v>1194</v>
      </c>
      <c r="G126" s="209"/>
      <c r="H126" s="212">
        <v>4.5599999999999996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181</v>
      </c>
      <c r="AU126" s="218" t="s">
        <v>84</v>
      </c>
      <c r="AV126" s="13" t="s">
        <v>84</v>
      </c>
      <c r="AW126" s="13" t="s">
        <v>35</v>
      </c>
      <c r="AX126" s="13" t="s">
        <v>74</v>
      </c>
      <c r="AY126" s="218" t="s">
        <v>143</v>
      </c>
    </row>
    <row r="127" spans="1:65" s="15" customFormat="1" ht="11.25">
      <c r="B127" s="230"/>
      <c r="C127" s="231"/>
      <c r="D127" s="204" t="s">
        <v>181</v>
      </c>
      <c r="E127" s="232" t="s">
        <v>19</v>
      </c>
      <c r="F127" s="233" t="s">
        <v>1195</v>
      </c>
      <c r="G127" s="231"/>
      <c r="H127" s="232" t="s">
        <v>19</v>
      </c>
      <c r="I127" s="234"/>
      <c r="J127" s="231"/>
      <c r="K127" s="231"/>
      <c r="L127" s="235"/>
      <c r="M127" s="236"/>
      <c r="N127" s="237"/>
      <c r="O127" s="237"/>
      <c r="P127" s="237"/>
      <c r="Q127" s="237"/>
      <c r="R127" s="237"/>
      <c r="S127" s="237"/>
      <c r="T127" s="238"/>
      <c r="AT127" s="239" t="s">
        <v>181</v>
      </c>
      <c r="AU127" s="239" t="s">
        <v>84</v>
      </c>
      <c r="AV127" s="15" t="s">
        <v>82</v>
      </c>
      <c r="AW127" s="15" t="s">
        <v>35</v>
      </c>
      <c r="AX127" s="15" t="s">
        <v>74</v>
      </c>
      <c r="AY127" s="239" t="s">
        <v>143</v>
      </c>
    </row>
    <row r="128" spans="1:65" s="13" customFormat="1" ht="11.25">
      <c r="B128" s="208"/>
      <c r="C128" s="209"/>
      <c r="D128" s="204" t="s">
        <v>181</v>
      </c>
      <c r="E128" s="210" t="s">
        <v>19</v>
      </c>
      <c r="F128" s="211" t="s">
        <v>1196</v>
      </c>
      <c r="G128" s="209"/>
      <c r="H128" s="212">
        <v>40.96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181</v>
      </c>
      <c r="AU128" s="218" t="s">
        <v>84</v>
      </c>
      <c r="AV128" s="13" t="s">
        <v>84</v>
      </c>
      <c r="AW128" s="13" t="s">
        <v>35</v>
      </c>
      <c r="AX128" s="13" t="s">
        <v>74</v>
      </c>
      <c r="AY128" s="218" t="s">
        <v>143</v>
      </c>
    </row>
    <row r="129" spans="1:65" s="14" customFormat="1" ht="11.25">
      <c r="B129" s="219"/>
      <c r="C129" s="220"/>
      <c r="D129" s="204" t="s">
        <v>181</v>
      </c>
      <c r="E129" s="221" t="s">
        <v>19</v>
      </c>
      <c r="F129" s="222" t="s">
        <v>189</v>
      </c>
      <c r="G129" s="220"/>
      <c r="H129" s="223">
        <v>264.95999999999998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181</v>
      </c>
      <c r="AU129" s="229" t="s">
        <v>84</v>
      </c>
      <c r="AV129" s="14" t="s">
        <v>150</v>
      </c>
      <c r="AW129" s="14" t="s">
        <v>35</v>
      </c>
      <c r="AX129" s="14" t="s">
        <v>82</v>
      </c>
      <c r="AY129" s="229" t="s">
        <v>143</v>
      </c>
    </row>
    <row r="130" spans="1:65" s="2" customFormat="1" ht="21.75" customHeight="1">
      <c r="A130" s="36"/>
      <c r="B130" s="37"/>
      <c r="C130" s="190" t="s">
        <v>154</v>
      </c>
      <c r="D130" s="190" t="s">
        <v>146</v>
      </c>
      <c r="E130" s="191" t="s">
        <v>987</v>
      </c>
      <c r="F130" s="192" t="s">
        <v>1197</v>
      </c>
      <c r="G130" s="193" t="s">
        <v>158</v>
      </c>
      <c r="H130" s="194">
        <v>264.95999999999998</v>
      </c>
      <c r="I130" s="195"/>
      <c r="J130" s="196">
        <f>ROUND(I130*H130,2)</f>
        <v>0</v>
      </c>
      <c r="K130" s="197"/>
      <c r="L130" s="41"/>
      <c r="M130" s="198" t="s">
        <v>19</v>
      </c>
      <c r="N130" s="199" t="s">
        <v>45</v>
      </c>
      <c r="O130" s="66"/>
      <c r="P130" s="200">
        <f>O130*H130</f>
        <v>0</v>
      </c>
      <c r="Q130" s="200">
        <v>3.0000000000000001E-3</v>
      </c>
      <c r="R130" s="200">
        <f>Q130*H130</f>
        <v>0.79487999999999992</v>
      </c>
      <c r="S130" s="200">
        <v>0</v>
      </c>
      <c r="T130" s="20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2" t="s">
        <v>150</v>
      </c>
      <c r="AT130" s="202" t="s">
        <v>146</v>
      </c>
      <c r="AU130" s="202" t="s">
        <v>84</v>
      </c>
      <c r="AY130" s="19" t="s">
        <v>143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9" t="s">
        <v>82</v>
      </c>
      <c r="BK130" s="203">
        <f>ROUND(I130*H130,2)</f>
        <v>0</v>
      </c>
      <c r="BL130" s="19" t="s">
        <v>150</v>
      </c>
      <c r="BM130" s="202" t="s">
        <v>1198</v>
      </c>
    </row>
    <row r="131" spans="1:65" s="2" customFormat="1" ht="33" customHeight="1">
      <c r="A131" s="36"/>
      <c r="B131" s="37"/>
      <c r="C131" s="190" t="s">
        <v>173</v>
      </c>
      <c r="D131" s="190" t="s">
        <v>146</v>
      </c>
      <c r="E131" s="191" t="s">
        <v>990</v>
      </c>
      <c r="F131" s="192" t="s">
        <v>1199</v>
      </c>
      <c r="G131" s="193" t="s">
        <v>158</v>
      </c>
      <c r="H131" s="194">
        <v>165.36</v>
      </c>
      <c r="I131" s="195"/>
      <c r="J131" s="196">
        <f>ROUND(I131*H131,2)</f>
        <v>0</v>
      </c>
      <c r="K131" s="197"/>
      <c r="L131" s="41"/>
      <c r="M131" s="198" t="s">
        <v>19</v>
      </c>
      <c r="N131" s="199" t="s">
        <v>45</v>
      </c>
      <c r="O131" s="66"/>
      <c r="P131" s="200">
        <f>O131*H131</f>
        <v>0</v>
      </c>
      <c r="Q131" s="200">
        <v>2.6200000000000001E-2</v>
      </c>
      <c r="R131" s="200">
        <f>Q131*H131</f>
        <v>4.3324320000000007</v>
      </c>
      <c r="S131" s="200">
        <v>0</v>
      </c>
      <c r="T131" s="20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2" t="s">
        <v>150</v>
      </c>
      <c r="AT131" s="202" t="s">
        <v>146</v>
      </c>
      <c r="AU131" s="202" t="s">
        <v>84</v>
      </c>
      <c r="AY131" s="19" t="s">
        <v>143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9" t="s">
        <v>82</v>
      </c>
      <c r="BK131" s="203">
        <f>ROUND(I131*H131,2)</f>
        <v>0</v>
      </c>
      <c r="BL131" s="19" t="s">
        <v>150</v>
      </c>
      <c r="BM131" s="202" t="s">
        <v>1200</v>
      </c>
    </row>
    <row r="132" spans="1:65" s="13" customFormat="1" ht="11.25">
      <c r="B132" s="208"/>
      <c r="C132" s="209"/>
      <c r="D132" s="204" t="s">
        <v>181</v>
      </c>
      <c r="E132" s="210" t="s">
        <v>19</v>
      </c>
      <c r="F132" s="211" t="s">
        <v>1201</v>
      </c>
      <c r="G132" s="209"/>
      <c r="H132" s="212">
        <v>165.36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181</v>
      </c>
      <c r="AU132" s="218" t="s">
        <v>84</v>
      </c>
      <c r="AV132" s="13" t="s">
        <v>84</v>
      </c>
      <c r="AW132" s="13" t="s">
        <v>35</v>
      </c>
      <c r="AX132" s="13" t="s">
        <v>82</v>
      </c>
      <c r="AY132" s="218" t="s">
        <v>143</v>
      </c>
    </row>
    <row r="133" spans="1:65" s="2" customFormat="1" ht="33" customHeight="1">
      <c r="A133" s="36"/>
      <c r="B133" s="37"/>
      <c r="C133" s="190" t="s">
        <v>177</v>
      </c>
      <c r="D133" s="190" t="s">
        <v>146</v>
      </c>
      <c r="E133" s="191" t="s">
        <v>994</v>
      </c>
      <c r="F133" s="192" t="s">
        <v>995</v>
      </c>
      <c r="G133" s="193" t="s">
        <v>158</v>
      </c>
      <c r="H133" s="194">
        <v>99.6</v>
      </c>
      <c r="I133" s="195"/>
      <c r="J133" s="196">
        <f>ROUND(I133*H133,2)</f>
        <v>0</v>
      </c>
      <c r="K133" s="197"/>
      <c r="L133" s="41"/>
      <c r="M133" s="198" t="s">
        <v>19</v>
      </c>
      <c r="N133" s="199" t="s">
        <v>45</v>
      </c>
      <c r="O133" s="66"/>
      <c r="P133" s="200">
        <f>O133*H133</f>
        <v>0</v>
      </c>
      <c r="Q133" s="200">
        <v>3.4500000000000003E-2</v>
      </c>
      <c r="R133" s="200">
        <f>Q133*H133</f>
        <v>3.4361999999999999</v>
      </c>
      <c r="S133" s="200">
        <v>0</v>
      </c>
      <c r="T133" s="20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2" t="s">
        <v>150</v>
      </c>
      <c r="AT133" s="202" t="s">
        <v>146</v>
      </c>
      <c r="AU133" s="202" t="s">
        <v>84</v>
      </c>
      <c r="AY133" s="19" t="s">
        <v>143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9" t="s">
        <v>82</v>
      </c>
      <c r="BK133" s="203">
        <f>ROUND(I133*H133,2)</f>
        <v>0</v>
      </c>
      <c r="BL133" s="19" t="s">
        <v>150</v>
      </c>
      <c r="BM133" s="202" t="s">
        <v>1202</v>
      </c>
    </row>
    <row r="134" spans="1:65" s="15" customFormat="1" ht="11.25">
      <c r="B134" s="230"/>
      <c r="C134" s="231"/>
      <c r="D134" s="204" t="s">
        <v>181</v>
      </c>
      <c r="E134" s="232" t="s">
        <v>19</v>
      </c>
      <c r="F134" s="233" t="s">
        <v>1183</v>
      </c>
      <c r="G134" s="231"/>
      <c r="H134" s="232" t="s">
        <v>19</v>
      </c>
      <c r="I134" s="234"/>
      <c r="J134" s="231"/>
      <c r="K134" s="231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181</v>
      </c>
      <c r="AU134" s="239" t="s">
        <v>84</v>
      </c>
      <c r="AV134" s="15" t="s">
        <v>82</v>
      </c>
      <c r="AW134" s="15" t="s">
        <v>35</v>
      </c>
      <c r="AX134" s="15" t="s">
        <v>74</v>
      </c>
      <c r="AY134" s="239" t="s">
        <v>143</v>
      </c>
    </row>
    <row r="135" spans="1:65" s="13" customFormat="1" ht="11.25">
      <c r="B135" s="208"/>
      <c r="C135" s="209"/>
      <c r="D135" s="204" t="s">
        <v>181</v>
      </c>
      <c r="E135" s="210" t="s">
        <v>19</v>
      </c>
      <c r="F135" s="211" t="s">
        <v>1203</v>
      </c>
      <c r="G135" s="209"/>
      <c r="H135" s="212">
        <v>14.2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181</v>
      </c>
      <c r="AU135" s="218" t="s">
        <v>84</v>
      </c>
      <c r="AV135" s="13" t="s">
        <v>84</v>
      </c>
      <c r="AW135" s="13" t="s">
        <v>35</v>
      </c>
      <c r="AX135" s="13" t="s">
        <v>74</v>
      </c>
      <c r="AY135" s="218" t="s">
        <v>143</v>
      </c>
    </row>
    <row r="136" spans="1:65" s="15" customFormat="1" ht="11.25">
      <c r="B136" s="230"/>
      <c r="C136" s="231"/>
      <c r="D136" s="204" t="s">
        <v>181</v>
      </c>
      <c r="E136" s="232" t="s">
        <v>19</v>
      </c>
      <c r="F136" s="233" t="s">
        <v>1185</v>
      </c>
      <c r="G136" s="231"/>
      <c r="H136" s="232" t="s">
        <v>19</v>
      </c>
      <c r="I136" s="234"/>
      <c r="J136" s="231"/>
      <c r="K136" s="231"/>
      <c r="L136" s="235"/>
      <c r="M136" s="236"/>
      <c r="N136" s="237"/>
      <c r="O136" s="237"/>
      <c r="P136" s="237"/>
      <c r="Q136" s="237"/>
      <c r="R136" s="237"/>
      <c r="S136" s="237"/>
      <c r="T136" s="238"/>
      <c r="AT136" s="239" t="s">
        <v>181</v>
      </c>
      <c r="AU136" s="239" t="s">
        <v>84</v>
      </c>
      <c r="AV136" s="15" t="s">
        <v>82</v>
      </c>
      <c r="AW136" s="15" t="s">
        <v>35</v>
      </c>
      <c r="AX136" s="15" t="s">
        <v>74</v>
      </c>
      <c r="AY136" s="239" t="s">
        <v>143</v>
      </c>
    </row>
    <row r="137" spans="1:65" s="13" customFormat="1" ht="11.25">
      <c r="B137" s="208"/>
      <c r="C137" s="209"/>
      <c r="D137" s="204" t="s">
        <v>181</v>
      </c>
      <c r="E137" s="210" t="s">
        <v>19</v>
      </c>
      <c r="F137" s="211" t="s">
        <v>1204</v>
      </c>
      <c r="G137" s="209"/>
      <c r="H137" s="212">
        <v>19.399999999999999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181</v>
      </c>
      <c r="AU137" s="218" t="s">
        <v>84</v>
      </c>
      <c r="AV137" s="13" t="s">
        <v>84</v>
      </c>
      <c r="AW137" s="13" t="s">
        <v>35</v>
      </c>
      <c r="AX137" s="13" t="s">
        <v>74</v>
      </c>
      <c r="AY137" s="218" t="s">
        <v>143</v>
      </c>
    </row>
    <row r="138" spans="1:65" s="15" customFormat="1" ht="11.25">
      <c r="B138" s="230"/>
      <c r="C138" s="231"/>
      <c r="D138" s="204" t="s">
        <v>181</v>
      </c>
      <c r="E138" s="232" t="s">
        <v>19</v>
      </c>
      <c r="F138" s="233" t="s">
        <v>1187</v>
      </c>
      <c r="G138" s="231"/>
      <c r="H138" s="232" t="s">
        <v>19</v>
      </c>
      <c r="I138" s="234"/>
      <c r="J138" s="231"/>
      <c r="K138" s="231"/>
      <c r="L138" s="235"/>
      <c r="M138" s="236"/>
      <c r="N138" s="237"/>
      <c r="O138" s="237"/>
      <c r="P138" s="237"/>
      <c r="Q138" s="237"/>
      <c r="R138" s="237"/>
      <c r="S138" s="237"/>
      <c r="T138" s="238"/>
      <c r="AT138" s="239" t="s">
        <v>181</v>
      </c>
      <c r="AU138" s="239" t="s">
        <v>84</v>
      </c>
      <c r="AV138" s="15" t="s">
        <v>82</v>
      </c>
      <c r="AW138" s="15" t="s">
        <v>35</v>
      </c>
      <c r="AX138" s="15" t="s">
        <v>74</v>
      </c>
      <c r="AY138" s="239" t="s">
        <v>143</v>
      </c>
    </row>
    <row r="139" spans="1:65" s="13" customFormat="1" ht="11.25">
      <c r="B139" s="208"/>
      <c r="C139" s="209"/>
      <c r="D139" s="204" t="s">
        <v>181</v>
      </c>
      <c r="E139" s="210" t="s">
        <v>19</v>
      </c>
      <c r="F139" s="211" t="s">
        <v>1205</v>
      </c>
      <c r="G139" s="209"/>
      <c r="H139" s="212">
        <v>15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181</v>
      </c>
      <c r="AU139" s="218" t="s">
        <v>84</v>
      </c>
      <c r="AV139" s="13" t="s">
        <v>84</v>
      </c>
      <c r="AW139" s="13" t="s">
        <v>35</v>
      </c>
      <c r="AX139" s="13" t="s">
        <v>74</v>
      </c>
      <c r="AY139" s="218" t="s">
        <v>143</v>
      </c>
    </row>
    <row r="140" spans="1:65" s="15" customFormat="1" ht="11.25">
      <c r="B140" s="230"/>
      <c r="C140" s="231"/>
      <c r="D140" s="204" t="s">
        <v>181</v>
      </c>
      <c r="E140" s="232" t="s">
        <v>19</v>
      </c>
      <c r="F140" s="233" t="s">
        <v>1189</v>
      </c>
      <c r="G140" s="231"/>
      <c r="H140" s="232" t="s">
        <v>19</v>
      </c>
      <c r="I140" s="234"/>
      <c r="J140" s="231"/>
      <c r="K140" s="231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181</v>
      </c>
      <c r="AU140" s="239" t="s">
        <v>84</v>
      </c>
      <c r="AV140" s="15" t="s">
        <v>82</v>
      </c>
      <c r="AW140" s="15" t="s">
        <v>35</v>
      </c>
      <c r="AX140" s="15" t="s">
        <v>74</v>
      </c>
      <c r="AY140" s="239" t="s">
        <v>143</v>
      </c>
    </row>
    <row r="141" spans="1:65" s="13" customFormat="1" ht="11.25">
      <c r="B141" s="208"/>
      <c r="C141" s="209"/>
      <c r="D141" s="204" t="s">
        <v>181</v>
      </c>
      <c r="E141" s="210" t="s">
        <v>19</v>
      </c>
      <c r="F141" s="211" t="s">
        <v>1206</v>
      </c>
      <c r="G141" s="209"/>
      <c r="H141" s="212">
        <v>16.600000000000001</v>
      </c>
      <c r="I141" s="213"/>
      <c r="J141" s="209"/>
      <c r="K141" s="209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181</v>
      </c>
      <c r="AU141" s="218" t="s">
        <v>84</v>
      </c>
      <c r="AV141" s="13" t="s">
        <v>84</v>
      </c>
      <c r="AW141" s="13" t="s">
        <v>35</v>
      </c>
      <c r="AX141" s="13" t="s">
        <v>74</v>
      </c>
      <c r="AY141" s="218" t="s">
        <v>143</v>
      </c>
    </row>
    <row r="142" spans="1:65" s="15" customFormat="1" ht="11.25">
      <c r="B142" s="230"/>
      <c r="C142" s="231"/>
      <c r="D142" s="204" t="s">
        <v>181</v>
      </c>
      <c r="E142" s="232" t="s">
        <v>19</v>
      </c>
      <c r="F142" s="233" t="s">
        <v>1191</v>
      </c>
      <c r="G142" s="231"/>
      <c r="H142" s="232" t="s">
        <v>19</v>
      </c>
      <c r="I142" s="234"/>
      <c r="J142" s="231"/>
      <c r="K142" s="231"/>
      <c r="L142" s="235"/>
      <c r="M142" s="236"/>
      <c r="N142" s="237"/>
      <c r="O142" s="237"/>
      <c r="P142" s="237"/>
      <c r="Q142" s="237"/>
      <c r="R142" s="237"/>
      <c r="S142" s="237"/>
      <c r="T142" s="238"/>
      <c r="AT142" s="239" t="s">
        <v>181</v>
      </c>
      <c r="AU142" s="239" t="s">
        <v>84</v>
      </c>
      <c r="AV142" s="15" t="s">
        <v>82</v>
      </c>
      <c r="AW142" s="15" t="s">
        <v>35</v>
      </c>
      <c r="AX142" s="15" t="s">
        <v>74</v>
      </c>
      <c r="AY142" s="239" t="s">
        <v>143</v>
      </c>
    </row>
    <row r="143" spans="1:65" s="13" customFormat="1" ht="11.25">
      <c r="B143" s="208"/>
      <c r="C143" s="209"/>
      <c r="D143" s="204" t="s">
        <v>181</v>
      </c>
      <c r="E143" s="210" t="s">
        <v>19</v>
      </c>
      <c r="F143" s="211" t="s">
        <v>1207</v>
      </c>
      <c r="G143" s="209"/>
      <c r="H143" s="212">
        <v>9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181</v>
      </c>
      <c r="AU143" s="218" t="s">
        <v>84</v>
      </c>
      <c r="AV143" s="13" t="s">
        <v>84</v>
      </c>
      <c r="AW143" s="13" t="s">
        <v>35</v>
      </c>
      <c r="AX143" s="13" t="s">
        <v>74</v>
      </c>
      <c r="AY143" s="218" t="s">
        <v>143</v>
      </c>
    </row>
    <row r="144" spans="1:65" s="15" customFormat="1" ht="11.25">
      <c r="B144" s="230"/>
      <c r="C144" s="231"/>
      <c r="D144" s="204" t="s">
        <v>181</v>
      </c>
      <c r="E144" s="232" t="s">
        <v>19</v>
      </c>
      <c r="F144" s="233" t="s">
        <v>1208</v>
      </c>
      <c r="G144" s="231"/>
      <c r="H144" s="232" t="s">
        <v>19</v>
      </c>
      <c r="I144" s="234"/>
      <c r="J144" s="231"/>
      <c r="K144" s="231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181</v>
      </c>
      <c r="AU144" s="239" t="s">
        <v>84</v>
      </c>
      <c r="AV144" s="15" t="s">
        <v>82</v>
      </c>
      <c r="AW144" s="15" t="s">
        <v>35</v>
      </c>
      <c r="AX144" s="15" t="s">
        <v>74</v>
      </c>
      <c r="AY144" s="239" t="s">
        <v>143</v>
      </c>
    </row>
    <row r="145" spans="1:65" s="13" customFormat="1" ht="11.25">
      <c r="B145" s="208"/>
      <c r="C145" s="209"/>
      <c r="D145" s="204" t="s">
        <v>181</v>
      </c>
      <c r="E145" s="210" t="s">
        <v>19</v>
      </c>
      <c r="F145" s="211" t="s">
        <v>1209</v>
      </c>
      <c r="G145" s="209"/>
      <c r="H145" s="212">
        <v>12.6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181</v>
      </c>
      <c r="AU145" s="218" t="s">
        <v>84</v>
      </c>
      <c r="AV145" s="13" t="s">
        <v>84</v>
      </c>
      <c r="AW145" s="13" t="s">
        <v>35</v>
      </c>
      <c r="AX145" s="13" t="s">
        <v>74</v>
      </c>
      <c r="AY145" s="218" t="s">
        <v>143</v>
      </c>
    </row>
    <row r="146" spans="1:65" s="15" customFormat="1" ht="11.25">
      <c r="B146" s="230"/>
      <c r="C146" s="231"/>
      <c r="D146" s="204" t="s">
        <v>181</v>
      </c>
      <c r="E146" s="232" t="s">
        <v>19</v>
      </c>
      <c r="F146" s="233" t="s">
        <v>1195</v>
      </c>
      <c r="G146" s="231"/>
      <c r="H146" s="232" t="s">
        <v>19</v>
      </c>
      <c r="I146" s="234"/>
      <c r="J146" s="231"/>
      <c r="K146" s="231"/>
      <c r="L146" s="235"/>
      <c r="M146" s="236"/>
      <c r="N146" s="237"/>
      <c r="O146" s="237"/>
      <c r="P146" s="237"/>
      <c r="Q146" s="237"/>
      <c r="R146" s="237"/>
      <c r="S146" s="237"/>
      <c r="T146" s="238"/>
      <c r="AT146" s="239" t="s">
        <v>181</v>
      </c>
      <c r="AU146" s="239" t="s">
        <v>84</v>
      </c>
      <c r="AV146" s="15" t="s">
        <v>82</v>
      </c>
      <c r="AW146" s="15" t="s">
        <v>35</v>
      </c>
      <c r="AX146" s="15" t="s">
        <v>74</v>
      </c>
      <c r="AY146" s="239" t="s">
        <v>143</v>
      </c>
    </row>
    <row r="147" spans="1:65" s="13" customFormat="1" ht="11.25">
      <c r="B147" s="208"/>
      <c r="C147" s="209"/>
      <c r="D147" s="204" t="s">
        <v>181</v>
      </c>
      <c r="E147" s="210" t="s">
        <v>19</v>
      </c>
      <c r="F147" s="211" t="s">
        <v>1210</v>
      </c>
      <c r="G147" s="209"/>
      <c r="H147" s="212">
        <v>12.8</v>
      </c>
      <c r="I147" s="213"/>
      <c r="J147" s="209"/>
      <c r="K147" s="209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181</v>
      </c>
      <c r="AU147" s="218" t="s">
        <v>84</v>
      </c>
      <c r="AV147" s="13" t="s">
        <v>84</v>
      </c>
      <c r="AW147" s="13" t="s">
        <v>35</v>
      </c>
      <c r="AX147" s="13" t="s">
        <v>74</v>
      </c>
      <c r="AY147" s="218" t="s">
        <v>143</v>
      </c>
    </row>
    <row r="148" spans="1:65" s="14" customFormat="1" ht="11.25">
      <c r="B148" s="219"/>
      <c r="C148" s="220"/>
      <c r="D148" s="204" t="s">
        <v>181</v>
      </c>
      <c r="E148" s="221" t="s">
        <v>19</v>
      </c>
      <c r="F148" s="222" t="s">
        <v>189</v>
      </c>
      <c r="G148" s="220"/>
      <c r="H148" s="223">
        <v>99.59999999999998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181</v>
      </c>
      <c r="AU148" s="229" t="s">
        <v>84</v>
      </c>
      <c r="AV148" s="14" t="s">
        <v>150</v>
      </c>
      <c r="AW148" s="14" t="s">
        <v>35</v>
      </c>
      <c r="AX148" s="14" t="s">
        <v>82</v>
      </c>
      <c r="AY148" s="229" t="s">
        <v>143</v>
      </c>
    </row>
    <row r="149" spans="1:65" s="2" customFormat="1" ht="21.75" customHeight="1">
      <c r="A149" s="36"/>
      <c r="B149" s="37"/>
      <c r="C149" s="190" t="s">
        <v>183</v>
      </c>
      <c r="D149" s="190" t="s">
        <v>146</v>
      </c>
      <c r="E149" s="191" t="s">
        <v>1211</v>
      </c>
      <c r="F149" s="192" t="s">
        <v>1212</v>
      </c>
      <c r="G149" s="193" t="s">
        <v>343</v>
      </c>
      <c r="H149" s="194">
        <v>6.7329999999999997</v>
      </c>
      <c r="I149" s="195"/>
      <c r="J149" s="196">
        <f>ROUND(I149*H149,2)</f>
        <v>0</v>
      </c>
      <c r="K149" s="197"/>
      <c r="L149" s="41"/>
      <c r="M149" s="198" t="s">
        <v>19</v>
      </c>
      <c r="N149" s="199" t="s">
        <v>45</v>
      </c>
      <c r="O149" s="66"/>
      <c r="P149" s="200">
        <f>O149*H149</f>
        <v>0</v>
      </c>
      <c r="Q149" s="200">
        <v>2.45329</v>
      </c>
      <c r="R149" s="200">
        <f>Q149*H149</f>
        <v>16.518001569999999</v>
      </c>
      <c r="S149" s="200">
        <v>0</v>
      </c>
      <c r="T149" s="20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2" t="s">
        <v>150</v>
      </c>
      <c r="AT149" s="202" t="s">
        <v>146</v>
      </c>
      <c r="AU149" s="202" t="s">
        <v>84</v>
      </c>
      <c r="AY149" s="19" t="s">
        <v>143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9" t="s">
        <v>82</v>
      </c>
      <c r="BK149" s="203">
        <f>ROUND(I149*H149,2)</f>
        <v>0</v>
      </c>
      <c r="BL149" s="19" t="s">
        <v>150</v>
      </c>
      <c r="BM149" s="202" t="s">
        <v>1213</v>
      </c>
    </row>
    <row r="150" spans="1:65" s="13" customFormat="1" ht="11.25">
      <c r="B150" s="208"/>
      <c r="C150" s="209"/>
      <c r="D150" s="204" t="s">
        <v>181</v>
      </c>
      <c r="E150" s="210" t="s">
        <v>19</v>
      </c>
      <c r="F150" s="211" t="s">
        <v>1214</v>
      </c>
      <c r="G150" s="209"/>
      <c r="H150" s="212">
        <v>6.7329999999999997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181</v>
      </c>
      <c r="AU150" s="218" t="s">
        <v>84</v>
      </c>
      <c r="AV150" s="13" t="s">
        <v>84</v>
      </c>
      <c r="AW150" s="13" t="s">
        <v>35</v>
      </c>
      <c r="AX150" s="13" t="s">
        <v>82</v>
      </c>
      <c r="AY150" s="218" t="s">
        <v>143</v>
      </c>
    </row>
    <row r="151" spans="1:65" s="2" customFormat="1" ht="33" customHeight="1">
      <c r="A151" s="36"/>
      <c r="B151" s="37"/>
      <c r="C151" s="190" t="s">
        <v>190</v>
      </c>
      <c r="D151" s="190" t="s">
        <v>146</v>
      </c>
      <c r="E151" s="191" t="s">
        <v>1215</v>
      </c>
      <c r="F151" s="192" t="s">
        <v>1216</v>
      </c>
      <c r="G151" s="193" t="s">
        <v>343</v>
      </c>
      <c r="H151" s="194">
        <v>6.7329999999999997</v>
      </c>
      <c r="I151" s="195"/>
      <c r="J151" s="196">
        <f>ROUND(I151*H151,2)</f>
        <v>0</v>
      </c>
      <c r="K151" s="197"/>
      <c r="L151" s="41"/>
      <c r="M151" s="198" t="s">
        <v>19</v>
      </c>
      <c r="N151" s="199" t="s">
        <v>45</v>
      </c>
      <c r="O151" s="66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2" t="s">
        <v>150</v>
      </c>
      <c r="AT151" s="202" t="s">
        <v>146</v>
      </c>
      <c r="AU151" s="202" t="s">
        <v>84</v>
      </c>
      <c r="AY151" s="19" t="s">
        <v>143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9" t="s">
        <v>82</v>
      </c>
      <c r="BK151" s="203">
        <f>ROUND(I151*H151,2)</f>
        <v>0</v>
      </c>
      <c r="BL151" s="19" t="s">
        <v>150</v>
      </c>
      <c r="BM151" s="202" t="s">
        <v>1217</v>
      </c>
    </row>
    <row r="152" spans="1:65" s="2" customFormat="1" ht="16.5" customHeight="1">
      <c r="A152" s="36"/>
      <c r="B152" s="37"/>
      <c r="C152" s="190" t="s">
        <v>194</v>
      </c>
      <c r="D152" s="190" t="s">
        <v>146</v>
      </c>
      <c r="E152" s="191" t="s">
        <v>1218</v>
      </c>
      <c r="F152" s="192" t="s">
        <v>1219</v>
      </c>
      <c r="G152" s="193" t="s">
        <v>356</v>
      </c>
      <c r="H152" s="194">
        <v>0.29199999999999998</v>
      </c>
      <c r="I152" s="195"/>
      <c r="J152" s="196">
        <f>ROUND(I152*H152,2)</f>
        <v>0</v>
      </c>
      <c r="K152" s="197"/>
      <c r="L152" s="41"/>
      <c r="M152" s="198" t="s">
        <v>19</v>
      </c>
      <c r="N152" s="199" t="s">
        <v>45</v>
      </c>
      <c r="O152" s="66"/>
      <c r="P152" s="200">
        <f>O152*H152</f>
        <v>0</v>
      </c>
      <c r="Q152" s="200">
        <v>1.06277</v>
      </c>
      <c r="R152" s="200">
        <f>Q152*H152</f>
        <v>0.31032883999999999</v>
      </c>
      <c r="S152" s="200">
        <v>0</v>
      </c>
      <c r="T152" s="20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2" t="s">
        <v>150</v>
      </c>
      <c r="AT152" s="202" t="s">
        <v>146</v>
      </c>
      <c r="AU152" s="202" t="s">
        <v>84</v>
      </c>
      <c r="AY152" s="19" t="s">
        <v>143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9" t="s">
        <v>82</v>
      </c>
      <c r="BK152" s="203">
        <f>ROUND(I152*H152,2)</f>
        <v>0</v>
      </c>
      <c r="BL152" s="19" t="s">
        <v>150</v>
      </c>
      <c r="BM152" s="202" t="s">
        <v>1220</v>
      </c>
    </row>
    <row r="153" spans="1:65" s="13" customFormat="1" ht="11.25">
      <c r="B153" s="208"/>
      <c r="C153" s="209"/>
      <c r="D153" s="204" t="s">
        <v>181</v>
      </c>
      <c r="E153" s="210" t="s">
        <v>19</v>
      </c>
      <c r="F153" s="211" t="s">
        <v>1221</v>
      </c>
      <c r="G153" s="209"/>
      <c r="H153" s="212">
        <v>0.29199999999999998</v>
      </c>
      <c r="I153" s="213"/>
      <c r="J153" s="209"/>
      <c r="K153" s="209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181</v>
      </c>
      <c r="AU153" s="218" t="s">
        <v>84</v>
      </c>
      <c r="AV153" s="13" t="s">
        <v>84</v>
      </c>
      <c r="AW153" s="13" t="s">
        <v>35</v>
      </c>
      <c r="AX153" s="13" t="s">
        <v>82</v>
      </c>
      <c r="AY153" s="218" t="s">
        <v>143</v>
      </c>
    </row>
    <row r="154" spans="1:65" s="2" customFormat="1" ht="21.75" customHeight="1">
      <c r="A154" s="36"/>
      <c r="B154" s="37"/>
      <c r="C154" s="190" t="s">
        <v>198</v>
      </c>
      <c r="D154" s="190" t="s">
        <v>146</v>
      </c>
      <c r="E154" s="191" t="s">
        <v>1222</v>
      </c>
      <c r="F154" s="192" t="s">
        <v>1223</v>
      </c>
      <c r="G154" s="193" t="s">
        <v>158</v>
      </c>
      <c r="H154" s="194">
        <v>67.33</v>
      </c>
      <c r="I154" s="195"/>
      <c r="J154" s="196">
        <f>ROUND(I154*H154,2)</f>
        <v>0</v>
      </c>
      <c r="K154" s="197"/>
      <c r="L154" s="41"/>
      <c r="M154" s="198" t="s">
        <v>19</v>
      </c>
      <c r="N154" s="199" t="s">
        <v>45</v>
      </c>
      <c r="O154" s="66"/>
      <c r="P154" s="200">
        <f>O154*H154</f>
        <v>0</v>
      </c>
      <c r="Q154" s="200">
        <v>1.2999999999999999E-4</v>
      </c>
      <c r="R154" s="200">
        <f>Q154*H154</f>
        <v>8.7528999999999992E-3</v>
      </c>
      <c r="S154" s="200">
        <v>0</v>
      </c>
      <c r="T154" s="20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2" t="s">
        <v>150</v>
      </c>
      <c r="AT154" s="202" t="s">
        <v>146</v>
      </c>
      <c r="AU154" s="202" t="s">
        <v>84</v>
      </c>
      <c r="AY154" s="19" t="s">
        <v>143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9" t="s">
        <v>82</v>
      </c>
      <c r="BK154" s="203">
        <f>ROUND(I154*H154,2)</f>
        <v>0</v>
      </c>
      <c r="BL154" s="19" t="s">
        <v>150</v>
      </c>
      <c r="BM154" s="202" t="s">
        <v>1224</v>
      </c>
    </row>
    <row r="155" spans="1:65" s="2" customFormat="1" ht="33" customHeight="1">
      <c r="A155" s="36"/>
      <c r="B155" s="37"/>
      <c r="C155" s="190" t="s">
        <v>205</v>
      </c>
      <c r="D155" s="190" t="s">
        <v>146</v>
      </c>
      <c r="E155" s="191" t="s">
        <v>1225</v>
      </c>
      <c r="F155" s="192" t="s">
        <v>1226</v>
      </c>
      <c r="G155" s="193" t="s">
        <v>186</v>
      </c>
      <c r="H155" s="194">
        <v>67</v>
      </c>
      <c r="I155" s="195"/>
      <c r="J155" s="196">
        <f>ROUND(I155*H155,2)</f>
        <v>0</v>
      </c>
      <c r="K155" s="197"/>
      <c r="L155" s="41"/>
      <c r="M155" s="198" t="s">
        <v>19</v>
      </c>
      <c r="N155" s="199" t="s">
        <v>45</v>
      </c>
      <c r="O155" s="66"/>
      <c r="P155" s="200">
        <f>O155*H155</f>
        <v>0</v>
      </c>
      <c r="Q155" s="200">
        <v>8.0000000000000007E-5</v>
      </c>
      <c r="R155" s="200">
        <f>Q155*H155</f>
        <v>5.3600000000000002E-3</v>
      </c>
      <c r="S155" s="200">
        <v>0</v>
      </c>
      <c r="T155" s="20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2" t="s">
        <v>150</v>
      </c>
      <c r="AT155" s="202" t="s">
        <v>146</v>
      </c>
      <c r="AU155" s="202" t="s">
        <v>84</v>
      </c>
      <c r="AY155" s="19" t="s">
        <v>143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9" t="s">
        <v>82</v>
      </c>
      <c r="BK155" s="203">
        <f>ROUND(I155*H155,2)</f>
        <v>0</v>
      </c>
      <c r="BL155" s="19" t="s">
        <v>150</v>
      </c>
      <c r="BM155" s="202" t="s">
        <v>1227</v>
      </c>
    </row>
    <row r="156" spans="1:65" s="2" customFormat="1" ht="21.75" customHeight="1">
      <c r="A156" s="36"/>
      <c r="B156" s="37"/>
      <c r="C156" s="190" t="s">
        <v>220</v>
      </c>
      <c r="D156" s="190" t="s">
        <v>146</v>
      </c>
      <c r="E156" s="191" t="s">
        <v>1228</v>
      </c>
      <c r="F156" s="192" t="s">
        <v>1229</v>
      </c>
      <c r="G156" s="193" t="s">
        <v>343</v>
      </c>
      <c r="H156" s="194">
        <v>6.7329999999999997</v>
      </c>
      <c r="I156" s="195"/>
      <c r="J156" s="196">
        <f>ROUND(I156*H156,2)</f>
        <v>0</v>
      </c>
      <c r="K156" s="197"/>
      <c r="L156" s="41"/>
      <c r="M156" s="198" t="s">
        <v>19</v>
      </c>
      <c r="N156" s="199" t="s">
        <v>45</v>
      </c>
      <c r="O156" s="66"/>
      <c r="P156" s="200">
        <f>O156*H156</f>
        <v>0</v>
      </c>
      <c r="Q156" s="200">
        <v>1.98</v>
      </c>
      <c r="R156" s="200">
        <f>Q156*H156</f>
        <v>13.331339999999999</v>
      </c>
      <c r="S156" s="200">
        <v>0</v>
      </c>
      <c r="T156" s="20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2" t="s">
        <v>150</v>
      </c>
      <c r="AT156" s="202" t="s">
        <v>146</v>
      </c>
      <c r="AU156" s="202" t="s">
        <v>84</v>
      </c>
      <c r="AY156" s="19" t="s">
        <v>143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9" t="s">
        <v>82</v>
      </c>
      <c r="BK156" s="203">
        <f>ROUND(I156*H156,2)</f>
        <v>0</v>
      </c>
      <c r="BL156" s="19" t="s">
        <v>150</v>
      </c>
      <c r="BM156" s="202" t="s">
        <v>1230</v>
      </c>
    </row>
    <row r="157" spans="1:65" s="13" customFormat="1" ht="11.25">
      <c r="B157" s="208"/>
      <c r="C157" s="209"/>
      <c r="D157" s="204" t="s">
        <v>181</v>
      </c>
      <c r="E157" s="210" t="s">
        <v>19</v>
      </c>
      <c r="F157" s="211" t="s">
        <v>1214</v>
      </c>
      <c r="G157" s="209"/>
      <c r="H157" s="212">
        <v>6.7329999999999997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181</v>
      </c>
      <c r="AU157" s="218" t="s">
        <v>84</v>
      </c>
      <c r="AV157" s="13" t="s">
        <v>84</v>
      </c>
      <c r="AW157" s="13" t="s">
        <v>35</v>
      </c>
      <c r="AX157" s="13" t="s">
        <v>82</v>
      </c>
      <c r="AY157" s="218" t="s">
        <v>143</v>
      </c>
    </row>
    <row r="158" spans="1:65" s="2" customFormat="1" ht="21.75" customHeight="1">
      <c r="A158" s="36"/>
      <c r="B158" s="37"/>
      <c r="C158" s="190" t="s">
        <v>8</v>
      </c>
      <c r="D158" s="190" t="s">
        <v>146</v>
      </c>
      <c r="E158" s="191" t="s">
        <v>1231</v>
      </c>
      <c r="F158" s="192" t="s">
        <v>1232</v>
      </c>
      <c r="G158" s="193" t="s">
        <v>343</v>
      </c>
      <c r="H158" s="194">
        <v>6.7329999999999997</v>
      </c>
      <c r="I158" s="195"/>
      <c r="J158" s="196">
        <f>ROUND(I158*H158,2)</f>
        <v>0</v>
      </c>
      <c r="K158" s="197"/>
      <c r="L158" s="41"/>
      <c r="M158" s="198" t="s">
        <v>19</v>
      </c>
      <c r="N158" s="199" t="s">
        <v>45</v>
      </c>
      <c r="O158" s="66"/>
      <c r="P158" s="200">
        <f>O158*H158</f>
        <v>0</v>
      </c>
      <c r="Q158" s="200">
        <v>2.16</v>
      </c>
      <c r="R158" s="200">
        <f>Q158*H158</f>
        <v>14.543279999999999</v>
      </c>
      <c r="S158" s="200">
        <v>0</v>
      </c>
      <c r="T158" s="201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2" t="s">
        <v>150</v>
      </c>
      <c r="AT158" s="202" t="s">
        <v>146</v>
      </c>
      <c r="AU158" s="202" t="s">
        <v>84</v>
      </c>
      <c r="AY158" s="19" t="s">
        <v>143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9" t="s">
        <v>82</v>
      </c>
      <c r="BK158" s="203">
        <f>ROUND(I158*H158,2)</f>
        <v>0</v>
      </c>
      <c r="BL158" s="19" t="s">
        <v>150</v>
      </c>
      <c r="BM158" s="202" t="s">
        <v>1233</v>
      </c>
    </row>
    <row r="159" spans="1:65" s="2" customFormat="1" ht="33" customHeight="1">
      <c r="A159" s="36"/>
      <c r="B159" s="37"/>
      <c r="C159" s="190" t="s">
        <v>228</v>
      </c>
      <c r="D159" s="190" t="s">
        <v>146</v>
      </c>
      <c r="E159" s="191" t="s">
        <v>1234</v>
      </c>
      <c r="F159" s="192" t="s">
        <v>1235</v>
      </c>
      <c r="G159" s="193" t="s">
        <v>149</v>
      </c>
      <c r="H159" s="194">
        <v>6</v>
      </c>
      <c r="I159" s="195"/>
      <c r="J159" s="196">
        <f>ROUND(I159*H159,2)</f>
        <v>0</v>
      </c>
      <c r="K159" s="197"/>
      <c r="L159" s="41"/>
      <c r="M159" s="198" t="s">
        <v>19</v>
      </c>
      <c r="N159" s="199" t="s">
        <v>45</v>
      </c>
      <c r="O159" s="66"/>
      <c r="P159" s="200">
        <f>O159*H159</f>
        <v>0</v>
      </c>
      <c r="Q159" s="200">
        <v>4.8000000000000001E-4</v>
      </c>
      <c r="R159" s="200">
        <f>Q159*H159</f>
        <v>2.8800000000000002E-3</v>
      </c>
      <c r="S159" s="200">
        <v>0</v>
      </c>
      <c r="T159" s="20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2" t="s">
        <v>150</v>
      </c>
      <c r="AT159" s="202" t="s">
        <v>146</v>
      </c>
      <c r="AU159" s="202" t="s">
        <v>84</v>
      </c>
      <c r="AY159" s="19" t="s">
        <v>143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9" t="s">
        <v>82</v>
      </c>
      <c r="BK159" s="203">
        <f>ROUND(I159*H159,2)</f>
        <v>0</v>
      </c>
      <c r="BL159" s="19" t="s">
        <v>150</v>
      </c>
      <c r="BM159" s="202" t="s">
        <v>1236</v>
      </c>
    </row>
    <row r="160" spans="1:65" s="2" customFormat="1" ht="21.75" customHeight="1">
      <c r="A160" s="36"/>
      <c r="B160" s="37"/>
      <c r="C160" s="251" t="s">
        <v>234</v>
      </c>
      <c r="D160" s="251" t="s">
        <v>250</v>
      </c>
      <c r="E160" s="252" t="s">
        <v>1237</v>
      </c>
      <c r="F160" s="253" t="s">
        <v>1238</v>
      </c>
      <c r="G160" s="254" t="s">
        <v>149</v>
      </c>
      <c r="H160" s="255">
        <v>6</v>
      </c>
      <c r="I160" s="256"/>
      <c r="J160" s="257">
        <f>ROUND(I160*H160,2)</f>
        <v>0</v>
      </c>
      <c r="K160" s="258"/>
      <c r="L160" s="259"/>
      <c r="M160" s="260" t="s">
        <v>19</v>
      </c>
      <c r="N160" s="261" t="s">
        <v>45</v>
      </c>
      <c r="O160" s="66"/>
      <c r="P160" s="200">
        <f>O160*H160</f>
        <v>0</v>
      </c>
      <c r="Q160" s="200">
        <v>1.2489999999999999E-2</v>
      </c>
      <c r="R160" s="200">
        <f>Q160*H160</f>
        <v>7.4939999999999993E-2</v>
      </c>
      <c r="S160" s="200">
        <v>0</v>
      </c>
      <c r="T160" s="201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2" t="s">
        <v>177</v>
      </c>
      <c r="AT160" s="202" t="s">
        <v>250</v>
      </c>
      <c r="AU160" s="202" t="s">
        <v>84</v>
      </c>
      <c r="AY160" s="19" t="s">
        <v>143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9" t="s">
        <v>82</v>
      </c>
      <c r="BK160" s="203">
        <f>ROUND(I160*H160,2)</f>
        <v>0</v>
      </c>
      <c r="BL160" s="19" t="s">
        <v>150</v>
      </c>
      <c r="BM160" s="202" t="s">
        <v>1239</v>
      </c>
    </row>
    <row r="161" spans="1:65" s="12" customFormat="1" ht="22.9" customHeight="1">
      <c r="B161" s="174"/>
      <c r="C161" s="175"/>
      <c r="D161" s="176" t="s">
        <v>73</v>
      </c>
      <c r="E161" s="188" t="s">
        <v>183</v>
      </c>
      <c r="F161" s="188" t="s">
        <v>727</v>
      </c>
      <c r="G161" s="175"/>
      <c r="H161" s="175"/>
      <c r="I161" s="178"/>
      <c r="J161" s="189">
        <f>BK161</f>
        <v>0</v>
      </c>
      <c r="K161" s="175"/>
      <c r="L161" s="180"/>
      <c r="M161" s="181"/>
      <c r="N161" s="182"/>
      <c r="O161" s="182"/>
      <c r="P161" s="183">
        <f>SUM(P162:P192)</f>
        <v>0</v>
      </c>
      <c r="Q161" s="182"/>
      <c r="R161" s="183">
        <f>SUM(R162:R192)</f>
        <v>1.4941299999999999E-2</v>
      </c>
      <c r="S161" s="182"/>
      <c r="T161" s="184">
        <f>SUM(T162:T192)</f>
        <v>42.709799999999994</v>
      </c>
      <c r="AR161" s="185" t="s">
        <v>82</v>
      </c>
      <c r="AT161" s="186" t="s">
        <v>73</v>
      </c>
      <c r="AU161" s="186" t="s">
        <v>82</v>
      </c>
      <c r="AY161" s="185" t="s">
        <v>143</v>
      </c>
      <c r="BK161" s="187">
        <f>SUM(BK162:BK192)</f>
        <v>0</v>
      </c>
    </row>
    <row r="162" spans="1:65" s="2" customFormat="1" ht="33" customHeight="1">
      <c r="A162" s="36"/>
      <c r="B162" s="37"/>
      <c r="C162" s="190" t="s">
        <v>238</v>
      </c>
      <c r="D162" s="190" t="s">
        <v>146</v>
      </c>
      <c r="E162" s="191" t="s">
        <v>998</v>
      </c>
      <c r="F162" s="192" t="s">
        <v>1240</v>
      </c>
      <c r="G162" s="193" t="s">
        <v>158</v>
      </c>
      <c r="H162" s="194">
        <v>87.89</v>
      </c>
      <c r="I162" s="195"/>
      <c r="J162" s="196">
        <f>ROUND(I162*H162,2)</f>
        <v>0</v>
      </c>
      <c r="K162" s="197"/>
      <c r="L162" s="41"/>
      <c r="M162" s="198" t="s">
        <v>19</v>
      </c>
      <c r="N162" s="199" t="s">
        <v>45</v>
      </c>
      <c r="O162" s="66"/>
      <c r="P162" s="200">
        <f>O162*H162</f>
        <v>0</v>
      </c>
      <c r="Q162" s="200">
        <v>1.2999999999999999E-4</v>
      </c>
      <c r="R162" s="200">
        <f>Q162*H162</f>
        <v>1.1425699999999999E-2</v>
      </c>
      <c r="S162" s="200">
        <v>0</v>
      </c>
      <c r="T162" s="201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2" t="s">
        <v>150</v>
      </c>
      <c r="AT162" s="202" t="s">
        <v>146</v>
      </c>
      <c r="AU162" s="202" t="s">
        <v>84</v>
      </c>
      <c r="AY162" s="19" t="s">
        <v>143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9" t="s">
        <v>82</v>
      </c>
      <c r="BK162" s="203">
        <f>ROUND(I162*H162,2)</f>
        <v>0</v>
      </c>
      <c r="BL162" s="19" t="s">
        <v>150</v>
      </c>
      <c r="BM162" s="202" t="s">
        <v>1241</v>
      </c>
    </row>
    <row r="163" spans="1:65" s="15" customFormat="1" ht="11.25">
      <c r="B163" s="230"/>
      <c r="C163" s="231"/>
      <c r="D163" s="204" t="s">
        <v>181</v>
      </c>
      <c r="E163" s="232" t="s">
        <v>19</v>
      </c>
      <c r="F163" s="233" t="s">
        <v>1183</v>
      </c>
      <c r="G163" s="231"/>
      <c r="H163" s="232" t="s">
        <v>19</v>
      </c>
      <c r="I163" s="234"/>
      <c r="J163" s="231"/>
      <c r="K163" s="231"/>
      <c r="L163" s="235"/>
      <c r="M163" s="236"/>
      <c r="N163" s="237"/>
      <c r="O163" s="237"/>
      <c r="P163" s="237"/>
      <c r="Q163" s="237"/>
      <c r="R163" s="237"/>
      <c r="S163" s="237"/>
      <c r="T163" s="238"/>
      <c r="AT163" s="239" t="s">
        <v>181</v>
      </c>
      <c r="AU163" s="239" t="s">
        <v>84</v>
      </c>
      <c r="AV163" s="15" t="s">
        <v>82</v>
      </c>
      <c r="AW163" s="15" t="s">
        <v>35</v>
      </c>
      <c r="AX163" s="15" t="s">
        <v>74</v>
      </c>
      <c r="AY163" s="239" t="s">
        <v>143</v>
      </c>
    </row>
    <row r="164" spans="1:65" s="13" customFormat="1" ht="11.25">
      <c r="B164" s="208"/>
      <c r="C164" s="209"/>
      <c r="D164" s="204" t="s">
        <v>181</v>
      </c>
      <c r="E164" s="210" t="s">
        <v>19</v>
      </c>
      <c r="F164" s="211" t="s">
        <v>1242</v>
      </c>
      <c r="G164" s="209"/>
      <c r="H164" s="212">
        <v>12.48</v>
      </c>
      <c r="I164" s="213"/>
      <c r="J164" s="209"/>
      <c r="K164" s="209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181</v>
      </c>
      <c r="AU164" s="218" t="s">
        <v>84</v>
      </c>
      <c r="AV164" s="13" t="s">
        <v>84</v>
      </c>
      <c r="AW164" s="13" t="s">
        <v>35</v>
      </c>
      <c r="AX164" s="13" t="s">
        <v>74</v>
      </c>
      <c r="AY164" s="218" t="s">
        <v>143</v>
      </c>
    </row>
    <row r="165" spans="1:65" s="15" customFormat="1" ht="11.25">
      <c r="B165" s="230"/>
      <c r="C165" s="231"/>
      <c r="D165" s="204" t="s">
        <v>181</v>
      </c>
      <c r="E165" s="232" t="s">
        <v>19</v>
      </c>
      <c r="F165" s="233" t="s">
        <v>1185</v>
      </c>
      <c r="G165" s="231"/>
      <c r="H165" s="232" t="s">
        <v>19</v>
      </c>
      <c r="I165" s="234"/>
      <c r="J165" s="231"/>
      <c r="K165" s="231"/>
      <c r="L165" s="235"/>
      <c r="M165" s="236"/>
      <c r="N165" s="237"/>
      <c r="O165" s="237"/>
      <c r="P165" s="237"/>
      <c r="Q165" s="237"/>
      <c r="R165" s="237"/>
      <c r="S165" s="237"/>
      <c r="T165" s="238"/>
      <c r="AT165" s="239" t="s">
        <v>181</v>
      </c>
      <c r="AU165" s="239" t="s">
        <v>84</v>
      </c>
      <c r="AV165" s="15" t="s">
        <v>82</v>
      </c>
      <c r="AW165" s="15" t="s">
        <v>35</v>
      </c>
      <c r="AX165" s="15" t="s">
        <v>74</v>
      </c>
      <c r="AY165" s="239" t="s">
        <v>143</v>
      </c>
    </row>
    <row r="166" spans="1:65" s="13" customFormat="1" ht="11.25">
      <c r="B166" s="208"/>
      <c r="C166" s="209"/>
      <c r="D166" s="204" t="s">
        <v>181</v>
      </c>
      <c r="E166" s="210" t="s">
        <v>19</v>
      </c>
      <c r="F166" s="211" t="s">
        <v>1243</v>
      </c>
      <c r="G166" s="209"/>
      <c r="H166" s="212">
        <v>23.1</v>
      </c>
      <c r="I166" s="213"/>
      <c r="J166" s="209"/>
      <c r="K166" s="209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181</v>
      </c>
      <c r="AU166" s="218" t="s">
        <v>84</v>
      </c>
      <c r="AV166" s="13" t="s">
        <v>84</v>
      </c>
      <c r="AW166" s="13" t="s">
        <v>35</v>
      </c>
      <c r="AX166" s="13" t="s">
        <v>74</v>
      </c>
      <c r="AY166" s="218" t="s">
        <v>143</v>
      </c>
    </row>
    <row r="167" spans="1:65" s="15" customFormat="1" ht="11.25">
      <c r="B167" s="230"/>
      <c r="C167" s="231"/>
      <c r="D167" s="204" t="s">
        <v>181</v>
      </c>
      <c r="E167" s="232" t="s">
        <v>19</v>
      </c>
      <c r="F167" s="233" t="s">
        <v>1187</v>
      </c>
      <c r="G167" s="231"/>
      <c r="H167" s="232" t="s">
        <v>19</v>
      </c>
      <c r="I167" s="234"/>
      <c r="J167" s="231"/>
      <c r="K167" s="231"/>
      <c r="L167" s="235"/>
      <c r="M167" s="236"/>
      <c r="N167" s="237"/>
      <c r="O167" s="237"/>
      <c r="P167" s="237"/>
      <c r="Q167" s="237"/>
      <c r="R167" s="237"/>
      <c r="S167" s="237"/>
      <c r="T167" s="238"/>
      <c r="AT167" s="239" t="s">
        <v>181</v>
      </c>
      <c r="AU167" s="239" t="s">
        <v>84</v>
      </c>
      <c r="AV167" s="15" t="s">
        <v>82</v>
      </c>
      <c r="AW167" s="15" t="s">
        <v>35</v>
      </c>
      <c r="AX167" s="15" t="s">
        <v>74</v>
      </c>
      <c r="AY167" s="239" t="s">
        <v>143</v>
      </c>
    </row>
    <row r="168" spans="1:65" s="13" customFormat="1" ht="11.25">
      <c r="B168" s="208"/>
      <c r="C168" s="209"/>
      <c r="D168" s="204" t="s">
        <v>181</v>
      </c>
      <c r="E168" s="210" t="s">
        <v>19</v>
      </c>
      <c r="F168" s="211" t="s">
        <v>1244</v>
      </c>
      <c r="G168" s="209"/>
      <c r="H168" s="212">
        <v>14</v>
      </c>
      <c r="I168" s="213"/>
      <c r="J168" s="209"/>
      <c r="K168" s="209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181</v>
      </c>
      <c r="AU168" s="218" t="s">
        <v>84</v>
      </c>
      <c r="AV168" s="13" t="s">
        <v>84</v>
      </c>
      <c r="AW168" s="13" t="s">
        <v>35</v>
      </c>
      <c r="AX168" s="13" t="s">
        <v>74</v>
      </c>
      <c r="AY168" s="218" t="s">
        <v>143</v>
      </c>
    </row>
    <row r="169" spans="1:65" s="15" customFormat="1" ht="11.25">
      <c r="B169" s="230"/>
      <c r="C169" s="231"/>
      <c r="D169" s="204" t="s">
        <v>181</v>
      </c>
      <c r="E169" s="232" t="s">
        <v>19</v>
      </c>
      <c r="F169" s="233" t="s">
        <v>1189</v>
      </c>
      <c r="G169" s="231"/>
      <c r="H169" s="232" t="s">
        <v>19</v>
      </c>
      <c r="I169" s="234"/>
      <c r="J169" s="231"/>
      <c r="K169" s="231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181</v>
      </c>
      <c r="AU169" s="239" t="s">
        <v>84</v>
      </c>
      <c r="AV169" s="15" t="s">
        <v>82</v>
      </c>
      <c r="AW169" s="15" t="s">
        <v>35</v>
      </c>
      <c r="AX169" s="15" t="s">
        <v>74</v>
      </c>
      <c r="AY169" s="239" t="s">
        <v>143</v>
      </c>
    </row>
    <row r="170" spans="1:65" s="13" customFormat="1" ht="11.25">
      <c r="B170" s="208"/>
      <c r="C170" s="209"/>
      <c r="D170" s="204" t="s">
        <v>181</v>
      </c>
      <c r="E170" s="210" t="s">
        <v>19</v>
      </c>
      <c r="F170" s="211" t="s">
        <v>1245</v>
      </c>
      <c r="G170" s="209"/>
      <c r="H170" s="212">
        <v>17.2</v>
      </c>
      <c r="I170" s="213"/>
      <c r="J170" s="209"/>
      <c r="K170" s="209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181</v>
      </c>
      <c r="AU170" s="218" t="s">
        <v>84</v>
      </c>
      <c r="AV170" s="13" t="s">
        <v>84</v>
      </c>
      <c r="AW170" s="13" t="s">
        <v>35</v>
      </c>
      <c r="AX170" s="13" t="s">
        <v>74</v>
      </c>
      <c r="AY170" s="218" t="s">
        <v>143</v>
      </c>
    </row>
    <row r="171" spans="1:65" s="15" customFormat="1" ht="11.25">
      <c r="B171" s="230"/>
      <c r="C171" s="231"/>
      <c r="D171" s="204" t="s">
        <v>181</v>
      </c>
      <c r="E171" s="232" t="s">
        <v>19</v>
      </c>
      <c r="F171" s="233" t="s">
        <v>1191</v>
      </c>
      <c r="G171" s="231"/>
      <c r="H171" s="232" t="s">
        <v>19</v>
      </c>
      <c r="I171" s="234"/>
      <c r="J171" s="231"/>
      <c r="K171" s="231"/>
      <c r="L171" s="235"/>
      <c r="M171" s="236"/>
      <c r="N171" s="237"/>
      <c r="O171" s="237"/>
      <c r="P171" s="237"/>
      <c r="Q171" s="237"/>
      <c r="R171" s="237"/>
      <c r="S171" s="237"/>
      <c r="T171" s="238"/>
      <c r="AT171" s="239" t="s">
        <v>181</v>
      </c>
      <c r="AU171" s="239" t="s">
        <v>84</v>
      </c>
      <c r="AV171" s="15" t="s">
        <v>82</v>
      </c>
      <c r="AW171" s="15" t="s">
        <v>35</v>
      </c>
      <c r="AX171" s="15" t="s">
        <v>74</v>
      </c>
      <c r="AY171" s="239" t="s">
        <v>143</v>
      </c>
    </row>
    <row r="172" spans="1:65" s="13" customFormat="1" ht="11.25">
      <c r="B172" s="208"/>
      <c r="C172" s="209"/>
      <c r="D172" s="204" t="s">
        <v>181</v>
      </c>
      <c r="E172" s="210" t="s">
        <v>19</v>
      </c>
      <c r="F172" s="211" t="s">
        <v>1246</v>
      </c>
      <c r="G172" s="209"/>
      <c r="H172" s="212">
        <v>4.5</v>
      </c>
      <c r="I172" s="213"/>
      <c r="J172" s="209"/>
      <c r="K172" s="209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181</v>
      </c>
      <c r="AU172" s="218" t="s">
        <v>84</v>
      </c>
      <c r="AV172" s="13" t="s">
        <v>84</v>
      </c>
      <c r="AW172" s="13" t="s">
        <v>35</v>
      </c>
      <c r="AX172" s="13" t="s">
        <v>74</v>
      </c>
      <c r="AY172" s="218" t="s">
        <v>143</v>
      </c>
    </row>
    <row r="173" spans="1:65" s="15" customFormat="1" ht="11.25">
      <c r="B173" s="230"/>
      <c r="C173" s="231"/>
      <c r="D173" s="204" t="s">
        <v>181</v>
      </c>
      <c r="E173" s="232" t="s">
        <v>19</v>
      </c>
      <c r="F173" s="233" t="s">
        <v>1208</v>
      </c>
      <c r="G173" s="231"/>
      <c r="H173" s="232" t="s">
        <v>19</v>
      </c>
      <c r="I173" s="234"/>
      <c r="J173" s="231"/>
      <c r="K173" s="231"/>
      <c r="L173" s="235"/>
      <c r="M173" s="236"/>
      <c r="N173" s="237"/>
      <c r="O173" s="237"/>
      <c r="P173" s="237"/>
      <c r="Q173" s="237"/>
      <c r="R173" s="237"/>
      <c r="S173" s="237"/>
      <c r="T173" s="238"/>
      <c r="AT173" s="239" t="s">
        <v>181</v>
      </c>
      <c r="AU173" s="239" t="s">
        <v>84</v>
      </c>
      <c r="AV173" s="15" t="s">
        <v>82</v>
      </c>
      <c r="AW173" s="15" t="s">
        <v>35</v>
      </c>
      <c r="AX173" s="15" t="s">
        <v>74</v>
      </c>
      <c r="AY173" s="239" t="s">
        <v>143</v>
      </c>
    </row>
    <row r="174" spans="1:65" s="13" customFormat="1" ht="11.25">
      <c r="B174" s="208"/>
      <c r="C174" s="209"/>
      <c r="D174" s="204" t="s">
        <v>181</v>
      </c>
      <c r="E174" s="210" t="s">
        <v>19</v>
      </c>
      <c r="F174" s="211" t="s">
        <v>1247</v>
      </c>
      <c r="G174" s="209"/>
      <c r="H174" s="212">
        <v>9.9</v>
      </c>
      <c r="I174" s="213"/>
      <c r="J174" s="209"/>
      <c r="K174" s="209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181</v>
      </c>
      <c r="AU174" s="218" t="s">
        <v>84</v>
      </c>
      <c r="AV174" s="13" t="s">
        <v>84</v>
      </c>
      <c r="AW174" s="13" t="s">
        <v>35</v>
      </c>
      <c r="AX174" s="13" t="s">
        <v>74</v>
      </c>
      <c r="AY174" s="218" t="s">
        <v>143</v>
      </c>
    </row>
    <row r="175" spans="1:65" s="15" customFormat="1" ht="11.25">
      <c r="B175" s="230"/>
      <c r="C175" s="231"/>
      <c r="D175" s="204" t="s">
        <v>181</v>
      </c>
      <c r="E175" s="232" t="s">
        <v>19</v>
      </c>
      <c r="F175" s="233" t="s">
        <v>1193</v>
      </c>
      <c r="G175" s="231"/>
      <c r="H175" s="232" t="s">
        <v>19</v>
      </c>
      <c r="I175" s="234"/>
      <c r="J175" s="231"/>
      <c r="K175" s="231"/>
      <c r="L175" s="235"/>
      <c r="M175" s="236"/>
      <c r="N175" s="237"/>
      <c r="O175" s="237"/>
      <c r="P175" s="237"/>
      <c r="Q175" s="237"/>
      <c r="R175" s="237"/>
      <c r="S175" s="237"/>
      <c r="T175" s="238"/>
      <c r="AT175" s="239" t="s">
        <v>181</v>
      </c>
      <c r="AU175" s="239" t="s">
        <v>84</v>
      </c>
      <c r="AV175" s="15" t="s">
        <v>82</v>
      </c>
      <c r="AW175" s="15" t="s">
        <v>35</v>
      </c>
      <c r="AX175" s="15" t="s">
        <v>74</v>
      </c>
      <c r="AY175" s="239" t="s">
        <v>143</v>
      </c>
    </row>
    <row r="176" spans="1:65" s="13" customFormat="1" ht="11.25">
      <c r="B176" s="208"/>
      <c r="C176" s="209"/>
      <c r="D176" s="204" t="s">
        <v>181</v>
      </c>
      <c r="E176" s="210" t="s">
        <v>19</v>
      </c>
      <c r="F176" s="211" t="s">
        <v>1248</v>
      </c>
      <c r="G176" s="209"/>
      <c r="H176" s="212">
        <v>0.88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181</v>
      </c>
      <c r="AU176" s="218" t="s">
        <v>84</v>
      </c>
      <c r="AV176" s="13" t="s">
        <v>84</v>
      </c>
      <c r="AW176" s="13" t="s">
        <v>35</v>
      </c>
      <c r="AX176" s="13" t="s">
        <v>74</v>
      </c>
      <c r="AY176" s="218" t="s">
        <v>143</v>
      </c>
    </row>
    <row r="177" spans="1:65" s="15" customFormat="1" ht="11.25">
      <c r="B177" s="230"/>
      <c r="C177" s="231"/>
      <c r="D177" s="204" t="s">
        <v>181</v>
      </c>
      <c r="E177" s="232" t="s">
        <v>19</v>
      </c>
      <c r="F177" s="233" t="s">
        <v>1195</v>
      </c>
      <c r="G177" s="231"/>
      <c r="H177" s="232" t="s">
        <v>19</v>
      </c>
      <c r="I177" s="234"/>
      <c r="J177" s="231"/>
      <c r="K177" s="231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181</v>
      </c>
      <c r="AU177" s="239" t="s">
        <v>84</v>
      </c>
      <c r="AV177" s="15" t="s">
        <v>82</v>
      </c>
      <c r="AW177" s="15" t="s">
        <v>35</v>
      </c>
      <c r="AX177" s="15" t="s">
        <v>74</v>
      </c>
      <c r="AY177" s="239" t="s">
        <v>143</v>
      </c>
    </row>
    <row r="178" spans="1:65" s="13" customFormat="1" ht="11.25">
      <c r="B178" s="208"/>
      <c r="C178" s="209"/>
      <c r="D178" s="204" t="s">
        <v>181</v>
      </c>
      <c r="E178" s="210" t="s">
        <v>19</v>
      </c>
      <c r="F178" s="211" t="s">
        <v>1249</v>
      </c>
      <c r="G178" s="209"/>
      <c r="H178" s="212">
        <v>5.83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181</v>
      </c>
      <c r="AU178" s="218" t="s">
        <v>84</v>
      </c>
      <c r="AV178" s="13" t="s">
        <v>84</v>
      </c>
      <c r="AW178" s="13" t="s">
        <v>35</v>
      </c>
      <c r="AX178" s="13" t="s">
        <v>74</v>
      </c>
      <c r="AY178" s="218" t="s">
        <v>143</v>
      </c>
    </row>
    <row r="179" spans="1:65" s="14" customFormat="1" ht="11.25">
      <c r="B179" s="219"/>
      <c r="C179" s="220"/>
      <c r="D179" s="204" t="s">
        <v>181</v>
      </c>
      <c r="E179" s="221" t="s">
        <v>19</v>
      </c>
      <c r="F179" s="222" t="s">
        <v>189</v>
      </c>
      <c r="G179" s="220"/>
      <c r="H179" s="223">
        <v>87.89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181</v>
      </c>
      <c r="AU179" s="229" t="s">
        <v>84</v>
      </c>
      <c r="AV179" s="14" t="s">
        <v>150</v>
      </c>
      <c r="AW179" s="14" t="s">
        <v>35</v>
      </c>
      <c r="AX179" s="14" t="s">
        <v>82</v>
      </c>
      <c r="AY179" s="229" t="s">
        <v>143</v>
      </c>
    </row>
    <row r="180" spans="1:65" s="2" customFormat="1" ht="33" customHeight="1">
      <c r="A180" s="36"/>
      <c r="B180" s="37"/>
      <c r="C180" s="190" t="s">
        <v>242</v>
      </c>
      <c r="D180" s="190" t="s">
        <v>146</v>
      </c>
      <c r="E180" s="191" t="s">
        <v>1001</v>
      </c>
      <c r="F180" s="192" t="s">
        <v>1250</v>
      </c>
      <c r="G180" s="193" t="s">
        <v>158</v>
      </c>
      <c r="H180" s="194">
        <v>87.89</v>
      </c>
      <c r="I180" s="195"/>
      <c r="J180" s="196">
        <f>ROUND(I180*H180,2)</f>
        <v>0</v>
      </c>
      <c r="K180" s="197"/>
      <c r="L180" s="41"/>
      <c r="M180" s="198" t="s">
        <v>19</v>
      </c>
      <c r="N180" s="199" t="s">
        <v>45</v>
      </c>
      <c r="O180" s="66"/>
      <c r="P180" s="200">
        <f>O180*H180</f>
        <v>0</v>
      </c>
      <c r="Q180" s="200">
        <v>4.0000000000000003E-5</v>
      </c>
      <c r="R180" s="200">
        <f>Q180*H180</f>
        <v>3.5156000000000002E-3</v>
      </c>
      <c r="S180" s="200">
        <v>0</v>
      </c>
      <c r="T180" s="201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2" t="s">
        <v>150</v>
      </c>
      <c r="AT180" s="202" t="s">
        <v>146</v>
      </c>
      <c r="AU180" s="202" t="s">
        <v>84</v>
      </c>
      <c r="AY180" s="19" t="s">
        <v>143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9" t="s">
        <v>82</v>
      </c>
      <c r="BK180" s="203">
        <f>ROUND(I180*H180,2)</f>
        <v>0</v>
      </c>
      <c r="BL180" s="19" t="s">
        <v>150</v>
      </c>
      <c r="BM180" s="202" t="s">
        <v>1251</v>
      </c>
    </row>
    <row r="181" spans="1:65" s="2" customFormat="1" ht="33" customHeight="1">
      <c r="A181" s="36"/>
      <c r="B181" s="37"/>
      <c r="C181" s="190" t="s">
        <v>246</v>
      </c>
      <c r="D181" s="190" t="s">
        <v>146</v>
      </c>
      <c r="E181" s="191" t="s">
        <v>1252</v>
      </c>
      <c r="F181" s="192" t="s">
        <v>1253</v>
      </c>
      <c r="G181" s="193" t="s">
        <v>258</v>
      </c>
      <c r="H181" s="194">
        <v>1</v>
      </c>
      <c r="I181" s="195"/>
      <c r="J181" s="196">
        <f>ROUND(I181*H181,2)</f>
        <v>0</v>
      </c>
      <c r="K181" s="197"/>
      <c r="L181" s="41"/>
      <c r="M181" s="198" t="s">
        <v>19</v>
      </c>
      <c r="N181" s="199" t="s">
        <v>45</v>
      </c>
      <c r="O181" s="66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2" t="s">
        <v>150</v>
      </c>
      <c r="AT181" s="202" t="s">
        <v>146</v>
      </c>
      <c r="AU181" s="202" t="s">
        <v>84</v>
      </c>
      <c r="AY181" s="19" t="s">
        <v>143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9" t="s">
        <v>82</v>
      </c>
      <c r="BK181" s="203">
        <f>ROUND(I181*H181,2)</f>
        <v>0</v>
      </c>
      <c r="BL181" s="19" t="s">
        <v>150</v>
      </c>
      <c r="BM181" s="202" t="s">
        <v>1254</v>
      </c>
    </row>
    <row r="182" spans="1:65" s="2" customFormat="1" ht="33" customHeight="1">
      <c r="A182" s="36"/>
      <c r="B182" s="37"/>
      <c r="C182" s="190" t="s">
        <v>7</v>
      </c>
      <c r="D182" s="190" t="s">
        <v>146</v>
      </c>
      <c r="E182" s="191" t="s">
        <v>1255</v>
      </c>
      <c r="F182" s="192" t="s">
        <v>1256</v>
      </c>
      <c r="G182" s="193" t="s">
        <v>258</v>
      </c>
      <c r="H182" s="194">
        <v>1</v>
      </c>
      <c r="I182" s="195"/>
      <c r="J182" s="196">
        <f>ROUND(I182*H182,2)</f>
        <v>0</v>
      </c>
      <c r="K182" s="197"/>
      <c r="L182" s="41"/>
      <c r="M182" s="198" t="s">
        <v>19</v>
      </c>
      <c r="N182" s="199" t="s">
        <v>45</v>
      </c>
      <c r="O182" s="66"/>
      <c r="P182" s="200">
        <f>O182*H182</f>
        <v>0</v>
      </c>
      <c r="Q182" s="200">
        <v>0</v>
      </c>
      <c r="R182" s="200">
        <f>Q182*H182</f>
        <v>0</v>
      </c>
      <c r="S182" s="200">
        <v>0</v>
      </c>
      <c r="T182" s="201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2" t="s">
        <v>150</v>
      </c>
      <c r="AT182" s="202" t="s">
        <v>146</v>
      </c>
      <c r="AU182" s="202" t="s">
        <v>84</v>
      </c>
      <c r="AY182" s="19" t="s">
        <v>143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9" t="s">
        <v>82</v>
      </c>
      <c r="BK182" s="203">
        <f>ROUND(I182*H182,2)</f>
        <v>0</v>
      </c>
      <c r="BL182" s="19" t="s">
        <v>150</v>
      </c>
      <c r="BM182" s="202" t="s">
        <v>1257</v>
      </c>
    </row>
    <row r="183" spans="1:65" s="2" customFormat="1" ht="39">
      <c r="A183" s="36"/>
      <c r="B183" s="37"/>
      <c r="C183" s="38"/>
      <c r="D183" s="204" t="s">
        <v>152</v>
      </c>
      <c r="E183" s="38"/>
      <c r="F183" s="205" t="s">
        <v>1258</v>
      </c>
      <c r="G183" s="38"/>
      <c r="H183" s="38"/>
      <c r="I183" s="110"/>
      <c r="J183" s="38"/>
      <c r="K183" s="38"/>
      <c r="L183" s="41"/>
      <c r="M183" s="206"/>
      <c r="N183" s="207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152</v>
      </c>
      <c r="AU183" s="19" t="s">
        <v>84</v>
      </c>
    </row>
    <row r="184" spans="1:65" s="2" customFormat="1" ht="21.75" customHeight="1">
      <c r="A184" s="36"/>
      <c r="B184" s="37"/>
      <c r="C184" s="190" t="s">
        <v>255</v>
      </c>
      <c r="D184" s="190" t="s">
        <v>146</v>
      </c>
      <c r="E184" s="191" t="s">
        <v>1259</v>
      </c>
      <c r="F184" s="192" t="s">
        <v>1260</v>
      </c>
      <c r="G184" s="193" t="s">
        <v>343</v>
      </c>
      <c r="H184" s="194">
        <v>20.199000000000002</v>
      </c>
      <c r="I184" s="195"/>
      <c r="J184" s="196">
        <f>ROUND(I184*H184,2)</f>
        <v>0</v>
      </c>
      <c r="K184" s="197"/>
      <c r="L184" s="41"/>
      <c r="M184" s="198" t="s">
        <v>19</v>
      </c>
      <c r="N184" s="199" t="s">
        <v>45</v>
      </c>
      <c r="O184" s="66"/>
      <c r="P184" s="200">
        <f>O184*H184</f>
        <v>0</v>
      </c>
      <c r="Q184" s="200">
        <v>0</v>
      </c>
      <c r="R184" s="200">
        <f>Q184*H184</f>
        <v>0</v>
      </c>
      <c r="S184" s="200">
        <v>1.4</v>
      </c>
      <c r="T184" s="201">
        <f>S184*H184</f>
        <v>28.278600000000001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2" t="s">
        <v>150</v>
      </c>
      <c r="AT184" s="202" t="s">
        <v>146</v>
      </c>
      <c r="AU184" s="202" t="s">
        <v>84</v>
      </c>
      <c r="AY184" s="19" t="s">
        <v>143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9" t="s">
        <v>82</v>
      </c>
      <c r="BK184" s="203">
        <f>ROUND(I184*H184,2)</f>
        <v>0</v>
      </c>
      <c r="BL184" s="19" t="s">
        <v>150</v>
      </c>
      <c r="BM184" s="202" t="s">
        <v>1261</v>
      </c>
    </row>
    <row r="185" spans="1:65" s="13" customFormat="1" ht="11.25">
      <c r="B185" s="208"/>
      <c r="C185" s="209"/>
      <c r="D185" s="204" t="s">
        <v>181</v>
      </c>
      <c r="E185" s="210" t="s">
        <v>19</v>
      </c>
      <c r="F185" s="211" t="s">
        <v>1262</v>
      </c>
      <c r="G185" s="209"/>
      <c r="H185" s="212">
        <v>20.199000000000002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181</v>
      </c>
      <c r="AU185" s="218" t="s">
        <v>84</v>
      </c>
      <c r="AV185" s="13" t="s">
        <v>84</v>
      </c>
      <c r="AW185" s="13" t="s">
        <v>35</v>
      </c>
      <c r="AX185" s="13" t="s">
        <v>82</v>
      </c>
      <c r="AY185" s="218" t="s">
        <v>143</v>
      </c>
    </row>
    <row r="186" spans="1:65" s="2" customFormat="1" ht="33" customHeight="1">
      <c r="A186" s="36"/>
      <c r="B186" s="37"/>
      <c r="C186" s="190" t="s">
        <v>261</v>
      </c>
      <c r="D186" s="190" t="s">
        <v>146</v>
      </c>
      <c r="E186" s="191" t="s">
        <v>1263</v>
      </c>
      <c r="F186" s="192" t="s">
        <v>1264</v>
      </c>
      <c r="G186" s="193" t="s">
        <v>158</v>
      </c>
      <c r="H186" s="194">
        <v>12</v>
      </c>
      <c r="I186" s="195"/>
      <c r="J186" s="196">
        <f>ROUND(I186*H186,2)</f>
        <v>0</v>
      </c>
      <c r="K186" s="197"/>
      <c r="L186" s="41"/>
      <c r="M186" s="198" t="s">
        <v>19</v>
      </c>
      <c r="N186" s="199" t="s">
        <v>45</v>
      </c>
      <c r="O186" s="66"/>
      <c r="P186" s="200">
        <f>O186*H186</f>
        <v>0</v>
      </c>
      <c r="Q186" s="200">
        <v>0</v>
      </c>
      <c r="R186" s="200">
        <f>Q186*H186</f>
        <v>0</v>
      </c>
      <c r="S186" s="200">
        <v>7.5999999999999998E-2</v>
      </c>
      <c r="T186" s="201">
        <f>S186*H186</f>
        <v>0.91199999999999992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2" t="s">
        <v>150</v>
      </c>
      <c r="AT186" s="202" t="s">
        <v>146</v>
      </c>
      <c r="AU186" s="202" t="s">
        <v>84</v>
      </c>
      <c r="AY186" s="19" t="s">
        <v>143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9" t="s">
        <v>82</v>
      </c>
      <c r="BK186" s="203">
        <f>ROUND(I186*H186,2)</f>
        <v>0</v>
      </c>
      <c r="BL186" s="19" t="s">
        <v>150</v>
      </c>
      <c r="BM186" s="202" t="s">
        <v>1265</v>
      </c>
    </row>
    <row r="187" spans="1:65" s="13" customFormat="1" ht="11.25">
      <c r="B187" s="208"/>
      <c r="C187" s="209"/>
      <c r="D187" s="204" t="s">
        <v>181</v>
      </c>
      <c r="E187" s="210" t="s">
        <v>19</v>
      </c>
      <c r="F187" s="211" t="s">
        <v>1266</v>
      </c>
      <c r="G187" s="209"/>
      <c r="H187" s="212">
        <v>12</v>
      </c>
      <c r="I187" s="213"/>
      <c r="J187" s="209"/>
      <c r="K187" s="209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181</v>
      </c>
      <c r="AU187" s="218" t="s">
        <v>84</v>
      </c>
      <c r="AV187" s="13" t="s">
        <v>84</v>
      </c>
      <c r="AW187" s="13" t="s">
        <v>35</v>
      </c>
      <c r="AX187" s="13" t="s">
        <v>82</v>
      </c>
      <c r="AY187" s="218" t="s">
        <v>143</v>
      </c>
    </row>
    <row r="188" spans="1:65" s="2" customFormat="1" ht="44.25" customHeight="1">
      <c r="A188" s="36"/>
      <c r="B188" s="37"/>
      <c r="C188" s="190" t="s">
        <v>265</v>
      </c>
      <c r="D188" s="190" t="s">
        <v>146</v>
      </c>
      <c r="E188" s="191" t="s">
        <v>1267</v>
      </c>
      <c r="F188" s="192" t="s">
        <v>1268</v>
      </c>
      <c r="G188" s="193" t="s">
        <v>343</v>
      </c>
      <c r="H188" s="194">
        <v>4</v>
      </c>
      <c r="I188" s="195"/>
      <c r="J188" s="196">
        <f>ROUND(I188*H188,2)</f>
        <v>0</v>
      </c>
      <c r="K188" s="197"/>
      <c r="L188" s="41"/>
      <c r="M188" s="198" t="s">
        <v>19</v>
      </c>
      <c r="N188" s="199" t="s">
        <v>45</v>
      </c>
      <c r="O188" s="66"/>
      <c r="P188" s="200">
        <f>O188*H188</f>
        <v>0</v>
      </c>
      <c r="Q188" s="200">
        <v>0</v>
      </c>
      <c r="R188" s="200">
        <f>Q188*H188</f>
        <v>0</v>
      </c>
      <c r="S188" s="200">
        <v>1.8</v>
      </c>
      <c r="T188" s="201">
        <f>S188*H188</f>
        <v>7.2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2" t="s">
        <v>150</v>
      </c>
      <c r="AT188" s="202" t="s">
        <v>146</v>
      </c>
      <c r="AU188" s="202" t="s">
        <v>84</v>
      </c>
      <c r="AY188" s="19" t="s">
        <v>143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9" t="s">
        <v>82</v>
      </c>
      <c r="BK188" s="203">
        <f>ROUND(I188*H188,2)</f>
        <v>0</v>
      </c>
      <c r="BL188" s="19" t="s">
        <v>150</v>
      </c>
      <c r="BM188" s="202" t="s">
        <v>1269</v>
      </c>
    </row>
    <row r="189" spans="1:65" s="13" customFormat="1" ht="11.25">
      <c r="B189" s="208"/>
      <c r="C189" s="209"/>
      <c r="D189" s="204" t="s">
        <v>181</v>
      </c>
      <c r="E189" s="210" t="s">
        <v>19</v>
      </c>
      <c r="F189" s="211" t="s">
        <v>1270</v>
      </c>
      <c r="G189" s="209"/>
      <c r="H189" s="212">
        <v>4</v>
      </c>
      <c r="I189" s="213"/>
      <c r="J189" s="209"/>
      <c r="K189" s="209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181</v>
      </c>
      <c r="AU189" s="218" t="s">
        <v>84</v>
      </c>
      <c r="AV189" s="13" t="s">
        <v>84</v>
      </c>
      <c r="AW189" s="13" t="s">
        <v>35</v>
      </c>
      <c r="AX189" s="13" t="s">
        <v>82</v>
      </c>
      <c r="AY189" s="218" t="s">
        <v>143</v>
      </c>
    </row>
    <row r="190" spans="1:65" s="2" customFormat="1" ht="33" customHeight="1">
      <c r="A190" s="36"/>
      <c r="B190" s="37"/>
      <c r="C190" s="190" t="s">
        <v>269</v>
      </c>
      <c r="D190" s="190" t="s">
        <v>146</v>
      </c>
      <c r="E190" s="191" t="s">
        <v>1271</v>
      </c>
      <c r="F190" s="192" t="s">
        <v>1272</v>
      </c>
      <c r="G190" s="193" t="s">
        <v>186</v>
      </c>
      <c r="H190" s="194">
        <v>50</v>
      </c>
      <c r="I190" s="195"/>
      <c r="J190" s="196">
        <f>ROUND(I190*H190,2)</f>
        <v>0</v>
      </c>
      <c r="K190" s="197"/>
      <c r="L190" s="41"/>
      <c r="M190" s="198" t="s">
        <v>19</v>
      </c>
      <c r="N190" s="199" t="s">
        <v>45</v>
      </c>
      <c r="O190" s="66"/>
      <c r="P190" s="200">
        <f>O190*H190</f>
        <v>0</v>
      </c>
      <c r="Q190" s="200">
        <v>0</v>
      </c>
      <c r="R190" s="200">
        <f>Q190*H190</f>
        <v>0</v>
      </c>
      <c r="S190" s="200">
        <v>6.0000000000000001E-3</v>
      </c>
      <c r="T190" s="201">
        <f>S190*H190</f>
        <v>0.3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2" t="s">
        <v>150</v>
      </c>
      <c r="AT190" s="202" t="s">
        <v>146</v>
      </c>
      <c r="AU190" s="202" t="s">
        <v>84</v>
      </c>
      <c r="AY190" s="19" t="s">
        <v>143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9" t="s">
        <v>82</v>
      </c>
      <c r="BK190" s="203">
        <f>ROUND(I190*H190,2)</f>
        <v>0</v>
      </c>
      <c r="BL190" s="19" t="s">
        <v>150</v>
      </c>
      <c r="BM190" s="202" t="s">
        <v>1273</v>
      </c>
    </row>
    <row r="191" spans="1:65" s="2" customFormat="1" ht="33" customHeight="1">
      <c r="A191" s="36"/>
      <c r="B191" s="37"/>
      <c r="C191" s="190" t="s">
        <v>274</v>
      </c>
      <c r="D191" s="190" t="s">
        <v>146</v>
      </c>
      <c r="E191" s="191" t="s">
        <v>1274</v>
      </c>
      <c r="F191" s="192" t="s">
        <v>1275</v>
      </c>
      <c r="G191" s="193" t="s">
        <v>186</v>
      </c>
      <c r="H191" s="194">
        <v>40</v>
      </c>
      <c r="I191" s="195"/>
      <c r="J191" s="196">
        <f>ROUND(I191*H191,2)</f>
        <v>0</v>
      </c>
      <c r="K191" s="197"/>
      <c r="L191" s="41"/>
      <c r="M191" s="198" t="s">
        <v>19</v>
      </c>
      <c r="N191" s="199" t="s">
        <v>45</v>
      </c>
      <c r="O191" s="66"/>
      <c r="P191" s="200">
        <f>O191*H191</f>
        <v>0</v>
      </c>
      <c r="Q191" s="200">
        <v>0</v>
      </c>
      <c r="R191" s="200">
        <f>Q191*H191</f>
        <v>0</v>
      </c>
      <c r="S191" s="200">
        <v>1.7999999999999999E-2</v>
      </c>
      <c r="T191" s="201">
        <f>S191*H191</f>
        <v>0.72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2" t="s">
        <v>150</v>
      </c>
      <c r="AT191" s="202" t="s">
        <v>146</v>
      </c>
      <c r="AU191" s="202" t="s">
        <v>84</v>
      </c>
      <c r="AY191" s="19" t="s">
        <v>143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9" t="s">
        <v>82</v>
      </c>
      <c r="BK191" s="203">
        <f>ROUND(I191*H191,2)</f>
        <v>0</v>
      </c>
      <c r="BL191" s="19" t="s">
        <v>150</v>
      </c>
      <c r="BM191" s="202" t="s">
        <v>1276</v>
      </c>
    </row>
    <row r="192" spans="1:65" s="2" customFormat="1" ht="33" customHeight="1">
      <c r="A192" s="36"/>
      <c r="B192" s="37"/>
      <c r="C192" s="190" t="s">
        <v>278</v>
      </c>
      <c r="D192" s="190" t="s">
        <v>146</v>
      </c>
      <c r="E192" s="191" t="s">
        <v>1004</v>
      </c>
      <c r="F192" s="192" t="s">
        <v>1277</v>
      </c>
      <c r="G192" s="193" t="s">
        <v>158</v>
      </c>
      <c r="H192" s="194">
        <v>264.95999999999998</v>
      </c>
      <c r="I192" s="195"/>
      <c r="J192" s="196">
        <f>ROUND(I192*H192,2)</f>
        <v>0</v>
      </c>
      <c r="K192" s="197"/>
      <c r="L192" s="41"/>
      <c r="M192" s="198" t="s">
        <v>19</v>
      </c>
      <c r="N192" s="199" t="s">
        <v>45</v>
      </c>
      <c r="O192" s="66"/>
      <c r="P192" s="200">
        <f>O192*H192</f>
        <v>0</v>
      </c>
      <c r="Q192" s="200">
        <v>0</v>
      </c>
      <c r="R192" s="200">
        <f>Q192*H192</f>
        <v>0</v>
      </c>
      <c r="S192" s="200">
        <v>0.02</v>
      </c>
      <c r="T192" s="201">
        <f>S192*H192</f>
        <v>5.2991999999999999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2" t="s">
        <v>150</v>
      </c>
      <c r="AT192" s="202" t="s">
        <v>146</v>
      </c>
      <c r="AU192" s="202" t="s">
        <v>84</v>
      </c>
      <c r="AY192" s="19" t="s">
        <v>143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9" t="s">
        <v>82</v>
      </c>
      <c r="BK192" s="203">
        <f>ROUND(I192*H192,2)</f>
        <v>0</v>
      </c>
      <c r="BL192" s="19" t="s">
        <v>150</v>
      </c>
      <c r="BM192" s="202" t="s">
        <v>1278</v>
      </c>
    </row>
    <row r="193" spans="1:65" s="12" customFormat="1" ht="22.9" customHeight="1">
      <c r="B193" s="174"/>
      <c r="C193" s="175"/>
      <c r="D193" s="176" t="s">
        <v>73</v>
      </c>
      <c r="E193" s="188" t="s">
        <v>351</v>
      </c>
      <c r="F193" s="188" t="s">
        <v>352</v>
      </c>
      <c r="G193" s="175"/>
      <c r="H193" s="175"/>
      <c r="I193" s="178"/>
      <c r="J193" s="189">
        <f>BK193</f>
        <v>0</v>
      </c>
      <c r="K193" s="175"/>
      <c r="L193" s="180"/>
      <c r="M193" s="181"/>
      <c r="N193" s="182"/>
      <c r="O193" s="182"/>
      <c r="P193" s="183">
        <f>SUM(P194:P198)</f>
        <v>0</v>
      </c>
      <c r="Q193" s="182"/>
      <c r="R193" s="183">
        <f>SUM(R194:R198)</f>
        <v>0</v>
      </c>
      <c r="S193" s="182"/>
      <c r="T193" s="184">
        <f>SUM(T194:T198)</f>
        <v>0</v>
      </c>
      <c r="AR193" s="185" t="s">
        <v>82</v>
      </c>
      <c r="AT193" s="186" t="s">
        <v>73</v>
      </c>
      <c r="AU193" s="186" t="s">
        <v>82</v>
      </c>
      <c r="AY193" s="185" t="s">
        <v>143</v>
      </c>
      <c r="BK193" s="187">
        <f>SUM(BK194:BK198)</f>
        <v>0</v>
      </c>
    </row>
    <row r="194" spans="1:65" s="2" customFormat="1" ht="33" customHeight="1">
      <c r="A194" s="36"/>
      <c r="B194" s="37"/>
      <c r="C194" s="190" t="s">
        <v>282</v>
      </c>
      <c r="D194" s="190" t="s">
        <v>146</v>
      </c>
      <c r="E194" s="191" t="s">
        <v>1279</v>
      </c>
      <c r="F194" s="192" t="s">
        <v>1280</v>
      </c>
      <c r="G194" s="193" t="s">
        <v>356</v>
      </c>
      <c r="H194" s="194">
        <v>48.281999999999996</v>
      </c>
      <c r="I194" s="195"/>
      <c r="J194" s="196">
        <f>ROUND(I194*H194,2)</f>
        <v>0</v>
      </c>
      <c r="K194" s="197"/>
      <c r="L194" s="41"/>
      <c r="M194" s="198" t="s">
        <v>19</v>
      </c>
      <c r="N194" s="199" t="s">
        <v>45</v>
      </c>
      <c r="O194" s="66"/>
      <c r="P194" s="200">
        <f>O194*H194</f>
        <v>0</v>
      </c>
      <c r="Q194" s="200">
        <v>0</v>
      </c>
      <c r="R194" s="200">
        <f>Q194*H194</f>
        <v>0</v>
      </c>
      <c r="S194" s="200">
        <v>0</v>
      </c>
      <c r="T194" s="201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2" t="s">
        <v>150</v>
      </c>
      <c r="AT194" s="202" t="s">
        <v>146</v>
      </c>
      <c r="AU194" s="202" t="s">
        <v>84</v>
      </c>
      <c r="AY194" s="19" t="s">
        <v>143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9" t="s">
        <v>82</v>
      </c>
      <c r="BK194" s="203">
        <f>ROUND(I194*H194,2)</f>
        <v>0</v>
      </c>
      <c r="BL194" s="19" t="s">
        <v>150</v>
      </c>
      <c r="BM194" s="202" t="s">
        <v>1281</v>
      </c>
    </row>
    <row r="195" spans="1:65" s="2" customFormat="1" ht="21.75" customHeight="1">
      <c r="A195" s="36"/>
      <c r="B195" s="37"/>
      <c r="C195" s="190" t="s">
        <v>286</v>
      </c>
      <c r="D195" s="190" t="s">
        <v>146</v>
      </c>
      <c r="E195" s="191" t="s">
        <v>364</v>
      </c>
      <c r="F195" s="192" t="s">
        <v>1282</v>
      </c>
      <c r="G195" s="193" t="s">
        <v>356</v>
      </c>
      <c r="H195" s="194">
        <v>48.281999999999996</v>
      </c>
      <c r="I195" s="195"/>
      <c r="J195" s="196">
        <f>ROUND(I195*H195,2)</f>
        <v>0</v>
      </c>
      <c r="K195" s="197"/>
      <c r="L195" s="41"/>
      <c r="M195" s="198" t="s">
        <v>19</v>
      </c>
      <c r="N195" s="199" t="s">
        <v>45</v>
      </c>
      <c r="O195" s="66"/>
      <c r="P195" s="200">
        <f>O195*H195</f>
        <v>0</v>
      </c>
      <c r="Q195" s="200">
        <v>0</v>
      </c>
      <c r="R195" s="200">
        <f>Q195*H195</f>
        <v>0</v>
      </c>
      <c r="S195" s="200">
        <v>0</v>
      </c>
      <c r="T195" s="201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2" t="s">
        <v>150</v>
      </c>
      <c r="AT195" s="202" t="s">
        <v>146</v>
      </c>
      <c r="AU195" s="202" t="s">
        <v>84</v>
      </c>
      <c r="AY195" s="19" t="s">
        <v>143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9" t="s">
        <v>82</v>
      </c>
      <c r="BK195" s="203">
        <f>ROUND(I195*H195,2)</f>
        <v>0</v>
      </c>
      <c r="BL195" s="19" t="s">
        <v>150</v>
      </c>
      <c r="BM195" s="202" t="s">
        <v>1283</v>
      </c>
    </row>
    <row r="196" spans="1:65" s="2" customFormat="1" ht="33" customHeight="1">
      <c r="A196" s="36"/>
      <c r="B196" s="37"/>
      <c r="C196" s="190" t="s">
        <v>291</v>
      </c>
      <c r="D196" s="190" t="s">
        <v>146</v>
      </c>
      <c r="E196" s="191" t="s">
        <v>368</v>
      </c>
      <c r="F196" s="192" t="s">
        <v>1284</v>
      </c>
      <c r="G196" s="193" t="s">
        <v>356</v>
      </c>
      <c r="H196" s="194">
        <v>917.35799999999995</v>
      </c>
      <c r="I196" s="195"/>
      <c r="J196" s="196">
        <f>ROUND(I196*H196,2)</f>
        <v>0</v>
      </c>
      <c r="K196" s="197"/>
      <c r="L196" s="41"/>
      <c r="M196" s="198" t="s">
        <v>19</v>
      </c>
      <c r="N196" s="199" t="s">
        <v>45</v>
      </c>
      <c r="O196" s="66"/>
      <c r="P196" s="200">
        <f>O196*H196</f>
        <v>0</v>
      </c>
      <c r="Q196" s="200">
        <v>0</v>
      </c>
      <c r="R196" s="200">
        <f>Q196*H196</f>
        <v>0</v>
      </c>
      <c r="S196" s="200">
        <v>0</v>
      </c>
      <c r="T196" s="201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2" t="s">
        <v>150</v>
      </c>
      <c r="AT196" s="202" t="s">
        <v>146</v>
      </c>
      <c r="AU196" s="202" t="s">
        <v>84</v>
      </c>
      <c r="AY196" s="19" t="s">
        <v>143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9" t="s">
        <v>82</v>
      </c>
      <c r="BK196" s="203">
        <f>ROUND(I196*H196,2)</f>
        <v>0</v>
      </c>
      <c r="BL196" s="19" t="s">
        <v>150</v>
      </c>
      <c r="BM196" s="202" t="s">
        <v>1285</v>
      </c>
    </row>
    <row r="197" spans="1:65" s="13" customFormat="1" ht="11.25">
      <c r="B197" s="208"/>
      <c r="C197" s="209"/>
      <c r="D197" s="204" t="s">
        <v>181</v>
      </c>
      <c r="E197" s="209"/>
      <c r="F197" s="211" t="s">
        <v>1286</v>
      </c>
      <c r="G197" s="209"/>
      <c r="H197" s="212">
        <v>917.35799999999995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181</v>
      </c>
      <c r="AU197" s="218" t="s">
        <v>84</v>
      </c>
      <c r="AV197" s="13" t="s">
        <v>84</v>
      </c>
      <c r="AW197" s="13" t="s">
        <v>4</v>
      </c>
      <c r="AX197" s="13" t="s">
        <v>82</v>
      </c>
      <c r="AY197" s="218" t="s">
        <v>143</v>
      </c>
    </row>
    <row r="198" spans="1:65" s="2" customFormat="1" ht="33" customHeight="1">
      <c r="A198" s="36"/>
      <c r="B198" s="37"/>
      <c r="C198" s="190" t="s">
        <v>295</v>
      </c>
      <c r="D198" s="190" t="s">
        <v>146</v>
      </c>
      <c r="E198" s="191" t="s">
        <v>373</v>
      </c>
      <c r="F198" s="192" t="s">
        <v>374</v>
      </c>
      <c r="G198" s="193" t="s">
        <v>356</v>
      </c>
      <c r="H198" s="194">
        <v>48.281999999999996</v>
      </c>
      <c r="I198" s="195"/>
      <c r="J198" s="196">
        <f>ROUND(I198*H198,2)</f>
        <v>0</v>
      </c>
      <c r="K198" s="197"/>
      <c r="L198" s="41"/>
      <c r="M198" s="198" t="s">
        <v>19</v>
      </c>
      <c r="N198" s="199" t="s">
        <v>45</v>
      </c>
      <c r="O198" s="66"/>
      <c r="P198" s="200">
        <f>O198*H198</f>
        <v>0</v>
      </c>
      <c r="Q198" s="200">
        <v>0</v>
      </c>
      <c r="R198" s="200">
        <f>Q198*H198</f>
        <v>0</v>
      </c>
      <c r="S198" s="200">
        <v>0</v>
      </c>
      <c r="T198" s="201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2" t="s">
        <v>150</v>
      </c>
      <c r="AT198" s="202" t="s">
        <v>146</v>
      </c>
      <c r="AU198" s="202" t="s">
        <v>84</v>
      </c>
      <c r="AY198" s="19" t="s">
        <v>143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9" t="s">
        <v>82</v>
      </c>
      <c r="BK198" s="203">
        <f>ROUND(I198*H198,2)</f>
        <v>0</v>
      </c>
      <c r="BL198" s="19" t="s">
        <v>150</v>
      </c>
      <c r="BM198" s="202" t="s">
        <v>1287</v>
      </c>
    </row>
    <row r="199" spans="1:65" s="12" customFormat="1" ht="22.9" customHeight="1">
      <c r="B199" s="174"/>
      <c r="C199" s="175"/>
      <c r="D199" s="176" t="s">
        <v>73</v>
      </c>
      <c r="E199" s="188" t="s">
        <v>376</v>
      </c>
      <c r="F199" s="188" t="s">
        <v>377</v>
      </c>
      <c r="G199" s="175"/>
      <c r="H199" s="175"/>
      <c r="I199" s="178"/>
      <c r="J199" s="189">
        <f>BK199</f>
        <v>0</v>
      </c>
      <c r="K199" s="175"/>
      <c r="L199" s="180"/>
      <c r="M199" s="181"/>
      <c r="N199" s="182"/>
      <c r="O199" s="182"/>
      <c r="P199" s="183">
        <f>P200</f>
        <v>0</v>
      </c>
      <c r="Q199" s="182"/>
      <c r="R199" s="183">
        <f>R200</f>
        <v>0</v>
      </c>
      <c r="S199" s="182"/>
      <c r="T199" s="184">
        <f>T200</f>
        <v>0</v>
      </c>
      <c r="AR199" s="185" t="s">
        <v>82</v>
      </c>
      <c r="AT199" s="186" t="s">
        <v>73</v>
      </c>
      <c r="AU199" s="186" t="s">
        <v>82</v>
      </c>
      <c r="AY199" s="185" t="s">
        <v>143</v>
      </c>
      <c r="BK199" s="187">
        <f>BK200</f>
        <v>0</v>
      </c>
    </row>
    <row r="200" spans="1:65" s="2" customFormat="1" ht="44.25" customHeight="1">
      <c r="A200" s="36"/>
      <c r="B200" s="37"/>
      <c r="C200" s="190" t="s">
        <v>299</v>
      </c>
      <c r="D200" s="190" t="s">
        <v>146</v>
      </c>
      <c r="E200" s="191" t="s">
        <v>379</v>
      </c>
      <c r="F200" s="192" t="s">
        <v>1288</v>
      </c>
      <c r="G200" s="193" t="s">
        <v>356</v>
      </c>
      <c r="H200" s="194">
        <v>54.66</v>
      </c>
      <c r="I200" s="195"/>
      <c r="J200" s="196">
        <f>ROUND(I200*H200,2)</f>
        <v>0</v>
      </c>
      <c r="K200" s="197"/>
      <c r="L200" s="41"/>
      <c r="M200" s="198" t="s">
        <v>19</v>
      </c>
      <c r="N200" s="199" t="s">
        <v>45</v>
      </c>
      <c r="O200" s="66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2" t="s">
        <v>150</v>
      </c>
      <c r="AT200" s="202" t="s">
        <v>146</v>
      </c>
      <c r="AU200" s="202" t="s">
        <v>84</v>
      </c>
      <c r="AY200" s="19" t="s">
        <v>143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9" t="s">
        <v>82</v>
      </c>
      <c r="BK200" s="203">
        <f>ROUND(I200*H200,2)</f>
        <v>0</v>
      </c>
      <c r="BL200" s="19" t="s">
        <v>150</v>
      </c>
      <c r="BM200" s="202" t="s">
        <v>1289</v>
      </c>
    </row>
    <row r="201" spans="1:65" s="12" customFormat="1" ht="25.9" customHeight="1">
      <c r="B201" s="174"/>
      <c r="C201" s="175"/>
      <c r="D201" s="176" t="s">
        <v>73</v>
      </c>
      <c r="E201" s="177" t="s">
        <v>382</v>
      </c>
      <c r="F201" s="177" t="s">
        <v>383</v>
      </c>
      <c r="G201" s="175"/>
      <c r="H201" s="175"/>
      <c r="I201" s="178"/>
      <c r="J201" s="179">
        <f>BK201</f>
        <v>0</v>
      </c>
      <c r="K201" s="175"/>
      <c r="L201" s="180"/>
      <c r="M201" s="181"/>
      <c r="N201" s="182"/>
      <c r="O201" s="182"/>
      <c r="P201" s="183">
        <f>P202+P212+P220+P228+P249+P267+P277+P282+P291+P303+P317+P340+P369+P382</f>
        <v>0</v>
      </c>
      <c r="Q201" s="182"/>
      <c r="R201" s="183">
        <f>R202+R212+R220+R228+R249+R267+R277+R282+R291+R303+R317+R340+R369+R382</f>
        <v>2.2125754</v>
      </c>
      <c r="S201" s="182"/>
      <c r="T201" s="184">
        <f>T202+T212+T220+T228+T249+T267+T277+T282+T291+T303+T317+T340+T369+T382</f>
        <v>5.5721157000000003</v>
      </c>
      <c r="AR201" s="185" t="s">
        <v>84</v>
      </c>
      <c r="AT201" s="186" t="s">
        <v>73</v>
      </c>
      <c r="AU201" s="186" t="s">
        <v>74</v>
      </c>
      <c r="AY201" s="185" t="s">
        <v>143</v>
      </c>
      <c r="BK201" s="187">
        <f>BK202+BK212+BK220+BK228+BK249+BK267+BK277+BK282+BK291+BK303+BK317+BK340+BK369+BK382</f>
        <v>0</v>
      </c>
    </row>
    <row r="202" spans="1:65" s="12" customFormat="1" ht="22.9" customHeight="1">
      <c r="B202" s="174"/>
      <c r="C202" s="175"/>
      <c r="D202" s="176" t="s">
        <v>73</v>
      </c>
      <c r="E202" s="188" t="s">
        <v>1290</v>
      </c>
      <c r="F202" s="188" t="s">
        <v>1291</v>
      </c>
      <c r="G202" s="175"/>
      <c r="H202" s="175"/>
      <c r="I202" s="178"/>
      <c r="J202" s="189">
        <f>BK202</f>
        <v>0</v>
      </c>
      <c r="K202" s="175"/>
      <c r="L202" s="180"/>
      <c r="M202" s="181"/>
      <c r="N202" s="182"/>
      <c r="O202" s="182"/>
      <c r="P202" s="183">
        <f>SUM(P203:P211)</f>
        <v>0</v>
      </c>
      <c r="Q202" s="182"/>
      <c r="R202" s="183">
        <f>SUM(R203:R211)</f>
        <v>2.1059999999999999E-2</v>
      </c>
      <c r="S202" s="182"/>
      <c r="T202" s="184">
        <f>SUM(T203:T211)</f>
        <v>0</v>
      </c>
      <c r="AR202" s="185" t="s">
        <v>84</v>
      </c>
      <c r="AT202" s="186" t="s">
        <v>73</v>
      </c>
      <c r="AU202" s="186" t="s">
        <v>82</v>
      </c>
      <c r="AY202" s="185" t="s">
        <v>143</v>
      </c>
      <c r="BK202" s="187">
        <f>SUM(BK203:BK211)</f>
        <v>0</v>
      </c>
    </row>
    <row r="203" spans="1:65" s="2" customFormat="1" ht="33" customHeight="1">
      <c r="A203" s="36"/>
      <c r="B203" s="37"/>
      <c r="C203" s="190" t="s">
        <v>303</v>
      </c>
      <c r="D203" s="190" t="s">
        <v>146</v>
      </c>
      <c r="E203" s="191" t="s">
        <v>1292</v>
      </c>
      <c r="F203" s="192" t="s">
        <v>1293</v>
      </c>
      <c r="G203" s="193" t="s">
        <v>158</v>
      </c>
      <c r="H203" s="194">
        <v>7.02</v>
      </c>
      <c r="I203" s="195"/>
      <c r="J203" s="196">
        <f>ROUND(I203*H203,2)</f>
        <v>0</v>
      </c>
      <c r="K203" s="197"/>
      <c r="L203" s="41"/>
      <c r="M203" s="198" t="s">
        <v>19</v>
      </c>
      <c r="N203" s="199" t="s">
        <v>45</v>
      </c>
      <c r="O203" s="66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2" t="s">
        <v>228</v>
      </c>
      <c r="AT203" s="202" t="s">
        <v>146</v>
      </c>
      <c r="AU203" s="202" t="s">
        <v>84</v>
      </c>
      <c r="AY203" s="19" t="s">
        <v>143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9" t="s">
        <v>82</v>
      </c>
      <c r="BK203" s="203">
        <f>ROUND(I203*H203,2)</f>
        <v>0</v>
      </c>
      <c r="BL203" s="19" t="s">
        <v>228</v>
      </c>
      <c r="BM203" s="202" t="s">
        <v>1294</v>
      </c>
    </row>
    <row r="204" spans="1:65" s="13" customFormat="1" ht="11.25">
      <c r="B204" s="208"/>
      <c r="C204" s="209"/>
      <c r="D204" s="204" t="s">
        <v>181</v>
      </c>
      <c r="E204" s="210" t="s">
        <v>19</v>
      </c>
      <c r="F204" s="211" t="s">
        <v>1295</v>
      </c>
      <c r="G204" s="209"/>
      <c r="H204" s="212">
        <v>7.02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181</v>
      </c>
      <c r="AU204" s="218" t="s">
        <v>84</v>
      </c>
      <c r="AV204" s="13" t="s">
        <v>84</v>
      </c>
      <c r="AW204" s="13" t="s">
        <v>35</v>
      </c>
      <c r="AX204" s="13" t="s">
        <v>82</v>
      </c>
      <c r="AY204" s="218" t="s">
        <v>143</v>
      </c>
    </row>
    <row r="205" spans="1:65" s="2" customFormat="1" ht="21.75" customHeight="1">
      <c r="A205" s="36"/>
      <c r="B205" s="37"/>
      <c r="C205" s="251" t="s">
        <v>307</v>
      </c>
      <c r="D205" s="251" t="s">
        <v>250</v>
      </c>
      <c r="E205" s="252" t="s">
        <v>1296</v>
      </c>
      <c r="F205" s="253" t="s">
        <v>1297</v>
      </c>
      <c r="G205" s="254" t="s">
        <v>627</v>
      </c>
      <c r="H205" s="255">
        <v>10.53</v>
      </c>
      <c r="I205" s="256"/>
      <c r="J205" s="257">
        <f>ROUND(I205*H205,2)</f>
        <v>0</v>
      </c>
      <c r="K205" s="258"/>
      <c r="L205" s="259"/>
      <c r="M205" s="260" t="s">
        <v>19</v>
      </c>
      <c r="N205" s="261" t="s">
        <v>45</v>
      </c>
      <c r="O205" s="66"/>
      <c r="P205" s="200">
        <f>O205*H205</f>
        <v>0</v>
      </c>
      <c r="Q205" s="200">
        <v>1E-3</v>
      </c>
      <c r="R205" s="200">
        <f>Q205*H205</f>
        <v>1.0529999999999999E-2</v>
      </c>
      <c r="S205" s="200">
        <v>0</v>
      </c>
      <c r="T205" s="201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2" t="s">
        <v>299</v>
      </c>
      <c r="AT205" s="202" t="s">
        <v>250</v>
      </c>
      <c r="AU205" s="202" t="s">
        <v>84</v>
      </c>
      <c r="AY205" s="19" t="s">
        <v>143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9" t="s">
        <v>82</v>
      </c>
      <c r="BK205" s="203">
        <f>ROUND(I205*H205,2)</f>
        <v>0</v>
      </c>
      <c r="BL205" s="19" t="s">
        <v>228</v>
      </c>
      <c r="BM205" s="202" t="s">
        <v>1298</v>
      </c>
    </row>
    <row r="206" spans="1:65" s="13" customFormat="1" ht="11.25">
      <c r="B206" s="208"/>
      <c r="C206" s="209"/>
      <c r="D206" s="204" t="s">
        <v>181</v>
      </c>
      <c r="E206" s="209"/>
      <c r="F206" s="211" t="s">
        <v>1299</v>
      </c>
      <c r="G206" s="209"/>
      <c r="H206" s="212">
        <v>10.53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181</v>
      </c>
      <c r="AU206" s="218" t="s">
        <v>84</v>
      </c>
      <c r="AV206" s="13" t="s">
        <v>84</v>
      </c>
      <c r="AW206" s="13" t="s">
        <v>4</v>
      </c>
      <c r="AX206" s="13" t="s">
        <v>82</v>
      </c>
      <c r="AY206" s="218" t="s">
        <v>143</v>
      </c>
    </row>
    <row r="207" spans="1:65" s="2" customFormat="1" ht="21.75" customHeight="1">
      <c r="A207" s="36"/>
      <c r="B207" s="37"/>
      <c r="C207" s="251" t="s">
        <v>311</v>
      </c>
      <c r="D207" s="251" t="s">
        <v>250</v>
      </c>
      <c r="E207" s="252" t="s">
        <v>1296</v>
      </c>
      <c r="F207" s="253" t="s">
        <v>1297</v>
      </c>
      <c r="G207" s="254" t="s">
        <v>627</v>
      </c>
      <c r="H207" s="255">
        <v>10.53</v>
      </c>
      <c r="I207" s="256"/>
      <c r="J207" s="257">
        <f>ROUND(I207*H207,2)</f>
        <v>0</v>
      </c>
      <c r="K207" s="258"/>
      <c r="L207" s="259"/>
      <c r="M207" s="260" t="s">
        <v>19</v>
      </c>
      <c r="N207" s="261" t="s">
        <v>45</v>
      </c>
      <c r="O207" s="66"/>
      <c r="P207" s="200">
        <f>O207*H207</f>
        <v>0</v>
      </c>
      <c r="Q207" s="200">
        <v>1E-3</v>
      </c>
      <c r="R207" s="200">
        <f>Q207*H207</f>
        <v>1.0529999999999999E-2</v>
      </c>
      <c r="S207" s="200">
        <v>0</v>
      </c>
      <c r="T207" s="201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2" t="s">
        <v>299</v>
      </c>
      <c r="AT207" s="202" t="s">
        <v>250</v>
      </c>
      <c r="AU207" s="202" t="s">
        <v>84</v>
      </c>
      <c r="AY207" s="19" t="s">
        <v>143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9" t="s">
        <v>82</v>
      </c>
      <c r="BK207" s="203">
        <f>ROUND(I207*H207,2)</f>
        <v>0</v>
      </c>
      <c r="BL207" s="19" t="s">
        <v>228</v>
      </c>
      <c r="BM207" s="202" t="s">
        <v>1300</v>
      </c>
    </row>
    <row r="208" spans="1:65" s="13" customFormat="1" ht="11.25">
      <c r="B208" s="208"/>
      <c r="C208" s="209"/>
      <c r="D208" s="204" t="s">
        <v>181</v>
      </c>
      <c r="E208" s="209"/>
      <c r="F208" s="211" t="s">
        <v>1299</v>
      </c>
      <c r="G208" s="209"/>
      <c r="H208" s="212">
        <v>10.53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181</v>
      </c>
      <c r="AU208" s="218" t="s">
        <v>84</v>
      </c>
      <c r="AV208" s="13" t="s">
        <v>84</v>
      </c>
      <c r="AW208" s="13" t="s">
        <v>4</v>
      </c>
      <c r="AX208" s="13" t="s">
        <v>82</v>
      </c>
      <c r="AY208" s="218" t="s">
        <v>143</v>
      </c>
    </row>
    <row r="209" spans="1:65" s="2" customFormat="1" ht="33" customHeight="1">
      <c r="A209" s="36"/>
      <c r="B209" s="37"/>
      <c r="C209" s="190" t="s">
        <v>317</v>
      </c>
      <c r="D209" s="190" t="s">
        <v>146</v>
      </c>
      <c r="E209" s="191" t="s">
        <v>1301</v>
      </c>
      <c r="F209" s="192" t="s">
        <v>1302</v>
      </c>
      <c r="G209" s="193" t="s">
        <v>158</v>
      </c>
      <c r="H209" s="194">
        <v>4</v>
      </c>
      <c r="I209" s="195"/>
      <c r="J209" s="196">
        <f>ROUND(I209*H209,2)</f>
        <v>0</v>
      </c>
      <c r="K209" s="197"/>
      <c r="L209" s="41"/>
      <c r="M209" s="198" t="s">
        <v>19</v>
      </c>
      <c r="N209" s="199" t="s">
        <v>45</v>
      </c>
      <c r="O209" s="66"/>
      <c r="P209" s="200">
        <f>O209*H209</f>
        <v>0</v>
      </c>
      <c r="Q209" s="200">
        <v>0</v>
      </c>
      <c r="R209" s="200">
        <f>Q209*H209</f>
        <v>0</v>
      </c>
      <c r="S209" s="200">
        <v>0</v>
      </c>
      <c r="T209" s="201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2" t="s">
        <v>228</v>
      </c>
      <c r="AT209" s="202" t="s">
        <v>146</v>
      </c>
      <c r="AU209" s="202" t="s">
        <v>84</v>
      </c>
      <c r="AY209" s="19" t="s">
        <v>143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9" t="s">
        <v>82</v>
      </c>
      <c r="BK209" s="203">
        <f>ROUND(I209*H209,2)</f>
        <v>0</v>
      </c>
      <c r="BL209" s="19" t="s">
        <v>228</v>
      </c>
      <c r="BM209" s="202" t="s">
        <v>1303</v>
      </c>
    </row>
    <row r="210" spans="1:65" s="13" customFormat="1" ht="11.25">
      <c r="B210" s="208"/>
      <c r="C210" s="209"/>
      <c r="D210" s="204" t="s">
        <v>181</v>
      </c>
      <c r="E210" s="210" t="s">
        <v>19</v>
      </c>
      <c r="F210" s="211" t="s">
        <v>1304</v>
      </c>
      <c r="G210" s="209"/>
      <c r="H210" s="212">
        <v>4</v>
      </c>
      <c r="I210" s="213"/>
      <c r="J210" s="209"/>
      <c r="K210" s="209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181</v>
      </c>
      <c r="AU210" s="218" t="s">
        <v>84</v>
      </c>
      <c r="AV210" s="13" t="s">
        <v>84</v>
      </c>
      <c r="AW210" s="13" t="s">
        <v>35</v>
      </c>
      <c r="AX210" s="13" t="s">
        <v>82</v>
      </c>
      <c r="AY210" s="218" t="s">
        <v>143</v>
      </c>
    </row>
    <row r="211" spans="1:65" s="2" customFormat="1" ht="44.25" customHeight="1">
      <c r="A211" s="36"/>
      <c r="B211" s="37"/>
      <c r="C211" s="190" t="s">
        <v>327</v>
      </c>
      <c r="D211" s="190" t="s">
        <v>146</v>
      </c>
      <c r="E211" s="191" t="s">
        <v>1305</v>
      </c>
      <c r="F211" s="192" t="s">
        <v>1306</v>
      </c>
      <c r="G211" s="193" t="s">
        <v>356</v>
      </c>
      <c r="H211" s="194">
        <v>2.1000000000000001E-2</v>
      </c>
      <c r="I211" s="195"/>
      <c r="J211" s="196">
        <f>ROUND(I211*H211,2)</f>
        <v>0</v>
      </c>
      <c r="K211" s="197"/>
      <c r="L211" s="41"/>
      <c r="M211" s="198" t="s">
        <v>19</v>
      </c>
      <c r="N211" s="199" t="s">
        <v>45</v>
      </c>
      <c r="O211" s="66"/>
      <c r="P211" s="200">
        <f>O211*H211</f>
        <v>0</v>
      </c>
      <c r="Q211" s="200">
        <v>0</v>
      </c>
      <c r="R211" s="200">
        <f>Q211*H211</f>
        <v>0</v>
      </c>
      <c r="S211" s="200">
        <v>0</v>
      </c>
      <c r="T211" s="201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2" t="s">
        <v>228</v>
      </c>
      <c r="AT211" s="202" t="s">
        <v>146</v>
      </c>
      <c r="AU211" s="202" t="s">
        <v>84</v>
      </c>
      <c r="AY211" s="19" t="s">
        <v>143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9" t="s">
        <v>82</v>
      </c>
      <c r="BK211" s="203">
        <f>ROUND(I211*H211,2)</f>
        <v>0</v>
      </c>
      <c r="BL211" s="19" t="s">
        <v>228</v>
      </c>
      <c r="BM211" s="202" t="s">
        <v>1307</v>
      </c>
    </row>
    <row r="212" spans="1:65" s="12" customFormat="1" ht="22.9" customHeight="1">
      <c r="B212" s="174"/>
      <c r="C212" s="175"/>
      <c r="D212" s="176" t="s">
        <v>73</v>
      </c>
      <c r="E212" s="188" t="s">
        <v>1308</v>
      </c>
      <c r="F212" s="188" t="s">
        <v>1309</v>
      </c>
      <c r="G212" s="175"/>
      <c r="H212" s="175"/>
      <c r="I212" s="178"/>
      <c r="J212" s="189">
        <f>BK212</f>
        <v>0</v>
      </c>
      <c r="K212" s="175"/>
      <c r="L212" s="180"/>
      <c r="M212" s="181"/>
      <c r="N212" s="182"/>
      <c r="O212" s="182"/>
      <c r="P212" s="183">
        <f>SUM(P213:P219)</f>
        <v>0</v>
      </c>
      <c r="Q212" s="182"/>
      <c r="R212" s="183">
        <f>SUM(R213:R219)</f>
        <v>2.6240000000000003E-2</v>
      </c>
      <c r="S212" s="182"/>
      <c r="T212" s="184">
        <f>SUM(T213:T219)</f>
        <v>0.1512</v>
      </c>
      <c r="AR212" s="185" t="s">
        <v>84</v>
      </c>
      <c r="AT212" s="186" t="s">
        <v>73</v>
      </c>
      <c r="AU212" s="186" t="s">
        <v>82</v>
      </c>
      <c r="AY212" s="185" t="s">
        <v>143</v>
      </c>
      <c r="BK212" s="187">
        <f>SUM(BK213:BK219)</f>
        <v>0</v>
      </c>
    </row>
    <row r="213" spans="1:65" s="2" customFormat="1" ht="16.5" customHeight="1">
      <c r="A213" s="36"/>
      <c r="B213" s="37"/>
      <c r="C213" s="190" t="s">
        <v>332</v>
      </c>
      <c r="D213" s="190" t="s">
        <v>146</v>
      </c>
      <c r="E213" s="191" t="s">
        <v>1310</v>
      </c>
      <c r="F213" s="192" t="s">
        <v>1311</v>
      </c>
      <c r="G213" s="193" t="s">
        <v>1041</v>
      </c>
      <c r="H213" s="194">
        <v>1</v>
      </c>
      <c r="I213" s="195"/>
      <c r="J213" s="196">
        <f t="shared" ref="J213:J219" si="0">ROUND(I213*H213,2)</f>
        <v>0</v>
      </c>
      <c r="K213" s="197"/>
      <c r="L213" s="41"/>
      <c r="M213" s="198" t="s">
        <v>19</v>
      </c>
      <c r="N213" s="199" t="s">
        <v>45</v>
      </c>
      <c r="O213" s="66"/>
      <c r="P213" s="200">
        <f t="shared" ref="P213:P219" si="1">O213*H213</f>
        <v>0</v>
      </c>
      <c r="Q213" s="200">
        <v>1.14E-3</v>
      </c>
      <c r="R213" s="200">
        <f t="shared" ref="R213:R219" si="2">Q213*H213</f>
        <v>1.14E-3</v>
      </c>
      <c r="S213" s="200">
        <v>0</v>
      </c>
      <c r="T213" s="201">
        <f t="shared" ref="T213:T219" si="3"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2" t="s">
        <v>228</v>
      </c>
      <c r="AT213" s="202" t="s">
        <v>146</v>
      </c>
      <c r="AU213" s="202" t="s">
        <v>84</v>
      </c>
      <c r="AY213" s="19" t="s">
        <v>143</v>
      </c>
      <c r="BE213" s="203">
        <f t="shared" ref="BE213:BE219" si="4">IF(N213="základní",J213,0)</f>
        <v>0</v>
      </c>
      <c r="BF213" s="203">
        <f t="shared" ref="BF213:BF219" si="5">IF(N213="snížená",J213,0)</f>
        <v>0</v>
      </c>
      <c r="BG213" s="203">
        <f t="shared" ref="BG213:BG219" si="6">IF(N213="zákl. přenesená",J213,0)</f>
        <v>0</v>
      </c>
      <c r="BH213" s="203">
        <f t="shared" ref="BH213:BH219" si="7">IF(N213="sníž. přenesená",J213,0)</f>
        <v>0</v>
      </c>
      <c r="BI213" s="203">
        <f t="shared" ref="BI213:BI219" si="8">IF(N213="nulová",J213,0)</f>
        <v>0</v>
      </c>
      <c r="BJ213" s="19" t="s">
        <v>82</v>
      </c>
      <c r="BK213" s="203">
        <f t="shared" ref="BK213:BK219" si="9">ROUND(I213*H213,2)</f>
        <v>0</v>
      </c>
      <c r="BL213" s="19" t="s">
        <v>228</v>
      </c>
      <c r="BM213" s="202" t="s">
        <v>1312</v>
      </c>
    </row>
    <row r="214" spans="1:65" s="2" customFormat="1" ht="21.75" customHeight="1">
      <c r="A214" s="36"/>
      <c r="B214" s="37"/>
      <c r="C214" s="190" t="s">
        <v>336</v>
      </c>
      <c r="D214" s="190" t="s">
        <v>146</v>
      </c>
      <c r="E214" s="191" t="s">
        <v>1313</v>
      </c>
      <c r="F214" s="192" t="s">
        <v>1314</v>
      </c>
      <c r="G214" s="193" t="s">
        <v>1041</v>
      </c>
      <c r="H214" s="194">
        <v>1</v>
      </c>
      <c r="I214" s="195"/>
      <c r="J214" s="196">
        <f t="shared" si="0"/>
        <v>0</v>
      </c>
      <c r="K214" s="197"/>
      <c r="L214" s="41"/>
      <c r="M214" s="198" t="s">
        <v>19</v>
      </c>
      <c r="N214" s="199" t="s">
        <v>45</v>
      </c>
      <c r="O214" s="66"/>
      <c r="P214" s="200">
        <f t="shared" si="1"/>
        <v>0</v>
      </c>
      <c r="Q214" s="200">
        <v>1.14E-3</v>
      </c>
      <c r="R214" s="200">
        <f t="shared" si="2"/>
        <v>1.14E-3</v>
      </c>
      <c r="S214" s="200">
        <v>0</v>
      </c>
      <c r="T214" s="201">
        <f t="shared" si="3"/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2" t="s">
        <v>228</v>
      </c>
      <c r="AT214" s="202" t="s">
        <v>146</v>
      </c>
      <c r="AU214" s="202" t="s">
        <v>84</v>
      </c>
      <c r="AY214" s="19" t="s">
        <v>143</v>
      </c>
      <c r="BE214" s="203">
        <f t="shared" si="4"/>
        <v>0</v>
      </c>
      <c r="BF214" s="203">
        <f t="shared" si="5"/>
        <v>0</v>
      </c>
      <c r="BG214" s="203">
        <f t="shared" si="6"/>
        <v>0</v>
      </c>
      <c r="BH214" s="203">
        <f t="shared" si="7"/>
        <v>0</v>
      </c>
      <c r="BI214" s="203">
        <f t="shared" si="8"/>
        <v>0</v>
      </c>
      <c r="BJ214" s="19" t="s">
        <v>82</v>
      </c>
      <c r="BK214" s="203">
        <f t="shared" si="9"/>
        <v>0</v>
      </c>
      <c r="BL214" s="19" t="s">
        <v>228</v>
      </c>
      <c r="BM214" s="202" t="s">
        <v>1315</v>
      </c>
    </row>
    <row r="215" spans="1:65" s="2" customFormat="1" ht="21.75" customHeight="1">
      <c r="A215" s="36"/>
      <c r="B215" s="37"/>
      <c r="C215" s="190" t="s">
        <v>340</v>
      </c>
      <c r="D215" s="190" t="s">
        <v>146</v>
      </c>
      <c r="E215" s="191" t="s">
        <v>1316</v>
      </c>
      <c r="F215" s="192" t="s">
        <v>1317</v>
      </c>
      <c r="G215" s="193" t="s">
        <v>186</v>
      </c>
      <c r="H215" s="194">
        <v>40</v>
      </c>
      <c r="I215" s="195"/>
      <c r="J215" s="196">
        <f t="shared" si="0"/>
        <v>0</v>
      </c>
      <c r="K215" s="197"/>
      <c r="L215" s="41"/>
      <c r="M215" s="198" t="s">
        <v>19</v>
      </c>
      <c r="N215" s="199" t="s">
        <v>45</v>
      </c>
      <c r="O215" s="66"/>
      <c r="P215" s="200">
        <f t="shared" si="1"/>
        <v>0</v>
      </c>
      <c r="Q215" s="200">
        <v>5.9000000000000003E-4</v>
      </c>
      <c r="R215" s="200">
        <f t="shared" si="2"/>
        <v>2.3600000000000003E-2</v>
      </c>
      <c r="S215" s="200">
        <v>0</v>
      </c>
      <c r="T215" s="201">
        <f t="shared" si="3"/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2" t="s">
        <v>228</v>
      </c>
      <c r="AT215" s="202" t="s">
        <v>146</v>
      </c>
      <c r="AU215" s="202" t="s">
        <v>84</v>
      </c>
      <c r="AY215" s="19" t="s">
        <v>143</v>
      </c>
      <c r="BE215" s="203">
        <f t="shared" si="4"/>
        <v>0</v>
      </c>
      <c r="BF215" s="203">
        <f t="shared" si="5"/>
        <v>0</v>
      </c>
      <c r="BG215" s="203">
        <f t="shared" si="6"/>
        <v>0</v>
      </c>
      <c r="BH215" s="203">
        <f t="shared" si="7"/>
        <v>0</v>
      </c>
      <c r="BI215" s="203">
        <f t="shared" si="8"/>
        <v>0</v>
      </c>
      <c r="BJ215" s="19" t="s">
        <v>82</v>
      </c>
      <c r="BK215" s="203">
        <f t="shared" si="9"/>
        <v>0</v>
      </c>
      <c r="BL215" s="19" t="s">
        <v>228</v>
      </c>
      <c r="BM215" s="202" t="s">
        <v>1318</v>
      </c>
    </row>
    <row r="216" spans="1:65" s="2" customFormat="1" ht="21.75" customHeight="1">
      <c r="A216" s="36"/>
      <c r="B216" s="37"/>
      <c r="C216" s="190" t="s">
        <v>345</v>
      </c>
      <c r="D216" s="190" t="s">
        <v>146</v>
      </c>
      <c r="E216" s="191" t="s">
        <v>1319</v>
      </c>
      <c r="F216" s="192" t="s">
        <v>1320</v>
      </c>
      <c r="G216" s="193" t="s">
        <v>186</v>
      </c>
      <c r="H216" s="194">
        <v>40</v>
      </c>
      <c r="I216" s="195"/>
      <c r="J216" s="196">
        <f t="shared" si="0"/>
        <v>0</v>
      </c>
      <c r="K216" s="197"/>
      <c r="L216" s="41"/>
      <c r="M216" s="198" t="s">
        <v>19</v>
      </c>
      <c r="N216" s="199" t="s">
        <v>45</v>
      </c>
      <c r="O216" s="66"/>
      <c r="P216" s="200">
        <f t="shared" si="1"/>
        <v>0</v>
      </c>
      <c r="Q216" s="200">
        <v>0</v>
      </c>
      <c r="R216" s="200">
        <f t="shared" si="2"/>
        <v>0</v>
      </c>
      <c r="S216" s="200">
        <v>3.7799999999999999E-3</v>
      </c>
      <c r="T216" s="201">
        <f t="shared" si="3"/>
        <v>0.1512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2" t="s">
        <v>228</v>
      </c>
      <c r="AT216" s="202" t="s">
        <v>146</v>
      </c>
      <c r="AU216" s="202" t="s">
        <v>84</v>
      </c>
      <c r="AY216" s="19" t="s">
        <v>143</v>
      </c>
      <c r="BE216" s="203">
        <f t="shared" si="4"/>
        <v>0</v>
      </c>
      <c r="BF216" s="203">
        <f t="shared" si="5"/>
        <v>0</v>
      </c>
      <c r="BG216" s="203">
        <f t="shared" si="6"/>
        <v>0</v>
      </c>
      <c r="BH216" s="203">
        <f t="shared" si="7"/>
        <v>0</v>
      </c>
      <c r="BI216" s="203">
        <f t="shared" si="8"/>
        <v>0</v>
      </c>
      <c r="BJ216" s="19" t="s">
        <v>82</v>
      </c>
      <c r="BK216" s="203">
        <f t="shared" si="9"/>
        <v>0</v>
      </c>
      <c r="BL216" s="19" t="s">
        <v>228</v>
      </c>
      <c r="BM216" s="202" t="s">
        <v>1321</v>
      </c>
    </row>
    <row r="217" spans="1:65" s="2" customFormat="1" ht="16.5" customHeight="1">
      <c r="A217" s="36"/>
      <c r="B217" s="37"/>
      <c r="C217" s="190" t="s">
        <v>353</v>
      </c>
      <c r="D217" s="190" t="s">
        <v>146</v>
      </c>
      <c r="E217" s="191" t="s">
        <v>1322</v>
      </c>
      <c r="F217" s="192" t="s">
        <v>1323</v>
      </c>
      <c r="G217" s="193" t="s">
        <v>149</v>
      </c>
      <c r="H217" s="194">
        <v>2</v>
      </c>
      <c r="I217" s="195"/>
      <c r="J217" s="196">
        <f t="shared" si="0"/>
        <v>0</v>
      </c>
      <c r="K217" s="197"/>
      <c r="L217" s="41"/>
      <c r="M217" s="198" t="s">
        <v>19</v>
      </c>
      <c r="N217" s="199" t="s">
        <v>45</v>
      </c>
      <c r="O217" s="66"/>
      <c r="P217" s="200">
        <f t="shared" si="1"/>
        <v>0</v>
      </c>
      <c r="Q217" s="200">
        <v>1.8000000000000001E-4</v>
      </c>
      <c r="R217" s="200">
        <f t="shared" si="2"/>
        <v>3.6000000000000002E-4</v>
      </c>
      <c r="S217" s="200">
        <v>0</v>
      </c>
      <c r="T217" s="201">
        <f t="shared" si="3"/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2" t="s">
        <v>228</v>
      </c>
      <c r="AT217" s="202" t="s">
        <v>146</v>
      </c>
      <c r="AU217" s="202" t="s">
        <v>84</v>
      </c>
      <c r="AY217" s="19" t="s">
        <v>143</v>
      </c>
      <c r="BE217" s="203">
        <f t="shared" si="4"/>
        <v>0</v>
      </c>
      <c r="BF217" s="203">
        <f t="shared" si="5"/>
        <v>0</v>
      </c>
      <c r="BG217" s="203">
        <f t="shared" si="6"/>
        <v>0</v>
      </c>
      <c r="BH217" s="203">
        <f t="shared" si="7"/>
        <v>0</v>
      </c>
      <c r="BI217" s="203">
        <f t="shared" si="8"/>
        <v>0</v>
      </c>
      <c r="BJ217" s="19" t="s">
        <v>82</v>
      </c>
      <c r="BK217" s="203">
        <f t="shared" si="9"/>
        <v>0</v>
      </c>
      <c r="BL217" s="19" t="s">
        <v>228</v>
      </c>
      <c r="BM217" s="202" t="s">
        <v>1324</v>
      </c>
    </row>
    <row r="218" spans="1:65" s="2" customFormat="1" ht="21.75" customHeight="1">
      <c r="A218" s="36"/>
      <c r="B218" s="37"/>
      <c r="C218" s="190" t="s">
        <v>359</v>
      </c>
      <c r="D218" s="190" t="s">
        <v>146</v>
      </c>
      <c r="E218" s="191" t="s">
        <v>1325</v>
      </c>
      <c r="F218" s="192" t="s">
        <v>1326</v>
      </c>
      <c r="G218" s="193" t="s">
        <v>186</v>
      </c>
      <c r="H218" s="194">
        <v>40</v>
      </c>
      <c r="I218" s="195"/>
      <c r="J218" s="196">
        <f t="shared" si="0"/>
        <v>0</v>
      </c>
      <c r="K218" s="197"/>
      <c r="L218" s="41"/>
      <c r="M218" s="198" t="s">
        <v>19</v>
      </c>
      <c r="N218" s="199" t="s">
        <v>45</v>
      </c>
      <c r="O218" s="66"/>
      <c r="P218" s="200">
        <f t="shared" si="1"/>
        <v>0</v>
      </c>
      <c r="Q218" s="200">
        <v>0</v>
      </c>
      <c r="R218" s="200">
        <f t="shared" si="2"/>
        <v>0</v>
      </c>
      <c r="S218" s="200">
        <v>0</v>
      </c>
      <c r="T218" s="201">
        <f t="shared" si="3"/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2" t="s">
        <v>228</v>
      </c>
      <c r="AT218" s="202" t="s">
        <v>146</v>
      </c>
      <c r="AU218" s="202" t="s">
        <v>84</v>
      </c>
      <c r="AY218" s="19" t="s">
        <v>143</v>
      </c>
      <c r="BE218" s="203">
        <f t="shared" si="4"/>
        <v>0</v>
      </c>
      <c r="BF218" s="203">
        <f t="shared" si="5"/>
        <v>0</v>
      </c>
      <c r="BG218" s="203">
        <f t="shared" si="6"/>
        <v>0</v>
      </c>
      <c r="BH218" s="203">
        <f t="shared" si="7"/>
        <v>0</v>
      </c>
      <c r="BI218" s="203">
        <f t="shared" si="8"/>
        <v>0</v>
      </c>
      <c r="BJ218" s="19" t="s">
        <v>82</v>
      </c>
      <c r="BK218" s="203">
        <f t="shared" si="9"/>
        <v>0</v>
      </c>
      <c r="BL218" s="19" t="s">
        <v>228</v>
      </c>
      <c r="BM218" s="202" t="s">
        <v>1327</v>
      </c>
    </row>
    <row r="219" spans="1:65" s="2" customFormat="1" ht="33" customHeight="1">
      <c r="A219" s="36"/>
      <c r="B219" s="37"/>
      <c r="C219" s="190" t="s">
        <v>363</v>
      </c>
      <c r="D219" s="190" t="s">
        <v>146</v>
      </c>
      <c r="E219" s="191" t="s">
        <v>1328</v>
      </c>
      <c r="F219" s="192" t="s">
        <v>1329</v>
      </c>
      <c r="G219" s="193" t="s">
        <v>461</v>
      </c>
      <c r="H219" s="262"/>
      <c r="I219" s="195"/>
      <c r="J219" s="196">
        <f t="shared" si="0"/>
        <v>0</v>
      </c>
      <c r="K219" s="197"/>
      <c r="L219" s="41"/>
      <c r="M219" s="198" t="s">
        <v>19</v>
      </c>
      <c r="N219" s="199" t="s">
        <v>45</v>
      </c>
      <c r="O219" s="66"/>
      <c r="P219" s="200">
        <f t="shared" si="1"/>
        <v>0</v>
      </c>
      <c r="Q219" s="200">
        <v>0</v>
      </c>
      <c r="R219" s="200">
        <f t="shared" si="2"/>
        <v>0</v>
      </c>
      <c r="S219" s="200">
        <v>0</v>
      </c>
      <c r="T219" s="201">
        <f t="shared" si="3"/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2" t="s">
        <v>228</v>
      </c>
      <c r="AT219" s="202" t="s">
        <v>146</v>
      </c>
      <c r="AU219" s="202" t="s">
        <v>84</v>
      </c>
      <c r="AY219" s="19" t="s">
        <v>143</v>
      </c>
      <c r="BE219" s="203">
        <f t="shared" si="4"/>
        <v>0</v>
      </c>
      <c r="BF219" s="203">
        <f t="shared" si="5"/>
        <v>0</v>
      </c>
      <c r="BG219" s="203">
        <f t="shared" si="6"/>
        <v>0</v>
      </c>
      <c r="BH219" s="203">
        <f t="shared" si="7"/>
        <v>0</v>
      </c>
      <c r="BI219" s="203">
        <f t="shared" si="8"/>
        <v>0</v>
      </c>
      <c r="BJ219" s="19" t="s">
        <v>82</v>
      </c>
      <c r="BK219" s="203">
        <f t="shared" si="9"/>
        <v>0</v>
      </c>
      <c r="BL219" s="19" t="s">
        <v>228</v>
      </c>
      <c r="BM219" s="202" t="s">
        <v>1330</v>
      </c>
    </row>
    <row r="220" spans="1:65" s="12" customFormat="1" ht="22.9" customHeight="1">
      <c r="B220" s="174"/>
      <c r="C220" s="175"/>
      <c r="D220" s="176" t="s">
        <v>73</v>
      </c>
      <c r="E220" s="188" t="s">
        <v>1331</v>
      </c>
      <c r="F220" s="188" t="s">
        <v>1332</v>
      </c>
      <c r="G220" s="175"/>
      <c r="H220" s="175"/>
      <c r="I220" s="178"/>
      <c r="J220" s="189">
        <f>BK220</f>
        <v>0</v>
      </c>
      <c r="K220" s="175"/>
      <c r="L220" s="180"/>
      <c r="M220" s="181"/>
      <c r="N220" s="182"/>
      <c r="O220" s="182"/>
      <c r="P220" s="183">
        <f>SUM(P221:P227)</f>
        <v>0</v>
      </c>
      <c r="Q220" s="182"/>
      <c r="R220" s="183">
        <f>SUM(R221:R227)</f>
        <v>4.6399999999999997E-2</v>
      </c>
      <c r="S220" s="182"/>
      <c r="T220" s="184">
        <f>SUM(T221:T227)</f>
        <v>1.9749999999999997E-2</v>
      </c>
      <c r="AR220" s="185" t="s">
        <v>84</v>
      </c>
      <c r="AT220" s="186" t="s">
        <v>73</v>
      </c>
      <c r="AU220" s="186" t="s">
        <v>82</v>
      </c>
      <c r="AY220" s="185" t="s">
        <v>143</v>
      </c>
      <c r="BK220" s="187">
        <f>SUM(BK221:BK227)</f>
        <v>0</v>
      </c>
    </row>
    <row r="221" spans="1:65" s="2" customFormat="1" ht="16.5" customHeight="1">
      <c r="A221" s="36"/>
      <c r="B221" s="37"/>
      <c r="C221" s="190" t="s">
        <v>367</v>
      </c>
      <c r="D221" s="190" t="s">
        <v>146</v>
      </c>
      <c r="E221" s="191" t="s">
        <v>1333</v>
      </c>
      <c r="F221" s="192" t="s">
        <v>1334</v>
      </c>
      <c r="G221" s="193" t="s">
        <v>186</v>
      </c>
      <c r="H221" s="194">
        <v>50</v>
      </c>
      <c r="I221" s="195"/>
      <c r="J221" s="196">
        <f t="shared" ref="J221:J227" si="10">ROUND(I221*H221,2)</f>
        <v>0</v>
      </c>
      <c r="K221" s="197"/>
      <c r="L221" s="41"/>
      <c r="M221" s="198" t="s">
        <v>19</v>
      </c>
      <c r="N221" s="199" t="s">
        <v>45</v>
      </c>
      <c r="O221" s="66"/>
      <c r="P221" s="200">
        <f t="shared" ref="P221:P227" si="11">O221*H221</f>
        <v>0</v>
      </c>
      <c r="Q221" s="200">
        <v>0</v>
      </c>
      <c r="R221" s="200">
        <f t="shared" ref="R221:R227" si="12">Q221*H221</f>
        <v>0</v>
      </c>
      <c r="S221" s="200">
        <v>2.7999999999999998E-4</v>
      </c>
      <c r="T221" s="201">
        <f t="shared" ref="T221:T227" si="13">S221*H221</f>
        <v>1.3999999999999999E-2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2" t="s">
        <v>228</v>
      </c>
      <c r="AT221" s="202" t="s">
        <v>146</v>
      </c>
      <c r="AU221" s="202" t="s">
        <v>84</v>
      </c>
      <c r="AY221" s="19" t="s">
        <v>143</v>
      </c>
      <c r="BE221" s="203">
        <f t="shared" ref="BE221:BE227" si="14">IF(N221="základní",J221,0)</f>
        <v>0</v>
      </c>
      <c r="BF221" s="203">
        <f t="shared" ref="BF221:BF227" si="15">IF(N221="snížená",J221,0)</f>
        <v>0</v>
      </c>
      <c r="BG221" s="203">
        <f t="shared" ref="BG221:BG227" si="16">IF(N221="zákl. přenesená",J221,0)</f>
        <v>0</v>
      </c>
      <c r="BH221" s="203">
        <f t="shared" ref="BH221:BH227" si="17">IF(N221="sníž. přenesená",J221,0)</f>
        <v>0</v>
      </c>
      <c r="BI221" s="203">
        <f t="shared" ref="BI221:BI227" si="18">IF(N221="nulová",J221,0)</f>
        <v>0</v>
      </c>
      <c r="BJ221" s="19" t="s">
        <v>82</v>
      </c>
      <c r="BK221" s="203">
        <f t="shared" ref="BK221:BK227" si="19">ROUND(I221*H221,2)</f>
        <v>0</v>
      </c>
      <c r="BL221" s="19" t="s">
        <v>228</v>
      </c>
      <c r="BM221" s="202" t="s">
        <v>1335</v>
      </c>
    </row>
    <row r="222" spans="1:65" s="2" customFormat="1" ht="16.5" customHeight="1">
      <c r="A222" s="36"/>
      <c r="B222" s="37"/>
      <c r="C222" s="190" t="s">
        <v>372</v>
      </c>
      <c r="D222" s="190" t="s">
        <v>146</v>
      </c>
      <c r="E222" s="191" t="s">
        <v>1336</v>
      </c>
      <c r="F222" s="192" t="s">
        <v>1337</v>
      </c>
      <c r="G222" s="193" t="s">
        <v>1041</v>
      </c>
      <c r="H222" s="194">
        <v>1</v>
      </c>
      <c r="I222" s="195"/>
      <c r="J222" s="196">
        <f t="shared" si="10"/>
        <v>0</v>
      </c>
      <c r="K222" s="197"/>
      <c r="L222" s="41"/>
      <c r="M222" s="198" t="s">
        <v>19</v>
      </c>
      <c r="N222" s="199" t="s">
        <v>45</v>
      </c>
      <c r="O222" s="66"/>
      <c r="P222" s="200">
        <f t="shared" si="11"/>
        <v>0</v>
      </c>
      <c r="Q222" s="200">
        <v>1.4999999999999999E-4</v>
      </c>
      <c r="R222" s="200">
        <f t="shared" si="12"/>
        <v>1.4999999999999999E-4</v>
      </c>
      <c r="S222" s="200">
        <v>0</v>
      </c>
      <c r="T222" s="201">
        <f t="shared" si="13"/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02" t="s">
        <v>228</v>
      </c>
      <c r="AT222" s="202" t="s">
        <v>146</v>
      </c>
      <c r="AU222" s="202" t="s">
        <v>84</v>
      </c>
      <c r="AY222" s="19" t="s">
        <v>143</v>
      </c>
      <c r="BE222" s="203">
        <f t="shared" si="14"/>
        <v>0</v>
      </c>
      <c r="BF222" s="203">
        <f t="shared" si="15"/>
        <v>0</v>
      </c>
      <c r="BG222" s="203">
        <f t="shared" si="16"/>
        <v>0</v>
      </c>
      <c r="BH222" s="203">
        <f t="shared" si="17"/>
        <v>0</v>
      </c>
      <c r="BI222" s="203">
        <f t="shared" si="18"/>
        <v>0</v>
      </c>
      <c r="BJ222" s="19" t="s">
        <v>82</v>
      </c>
      <c r="BK222" s="203">
        <f t="shared" si="19"/>
        <v>0</v>
      </c>
      <c r="BL222" s="19" t="s">
        <v>228</v>
      </c>
      <c r="BM222" s="202" t="s">
        <v>1338</v>
      </c>
    </row>
    <row r="223" spans="1:65" s="2" customFormat="1" ht="21.75" customHeight="1">
      <c r="A223" s="36"/>
      <c r="B223" s="37"/>
      <c r="C223" s="190" t="s">
        <v>378</v>
      </c>
      <c r="D223" s="190" t="s">
        <v>146</v>
      </c>
      <c r="E223" s="191" t="s">
        <v>1339</v>
      </c>
      <c r="F223" s="192" t="s">
        <v>1340</v>
      </c>
      <c r="G223" s="193" t="s">
        <v>186</v>
      </c>
      <c r="H223" s="194">
        <v>50</v>
      </c>
      <c r="I223" s="195"/>
      <c r="J223" s="196">
        <f t="shared" si="10"/>
        <v>0</v>
      </c>
      <c r="K223" s="197"/>
      <c r="L223" s="41"/>
      <c r="M223" s="198" t="s">
        <v>19</v>
      </c>
      <c r="N223" s="199" t="s">
        <v>45</v>
      </c>
      <c r="O223" s="66"/>
      <c r="P223" s="200">
        <f t="shared" si="11"/>
        <v>0</v>
      </c>
      <c r="Q223" s="200">
        <v>8.4999999999999995E-4</v>
      </c>
      <c r="R223" s="200">
        <f t="shared" si="12"/>
        <v>4.2499999999999996E-2</v>
      </c>
      <c r="S223" s="200">
        <v>0</v>
      </c>
      <c r="T223" s="201">
        <f t="shared" si="13"/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2" t="s">
        <v>228</v>
      </c>
      <c r="AT223" s="202" t="s">
        <v>146</v>
      </c>
      <c r="AU223" s="202" t="s">
        <v>84</v>
      </c>
      <c r="AY223" s="19" t="s">
        <v>143</v>
      </c>
      <c r="BE223" s="203">
        <f t="shared" si="14"/>
        <v>0</v>
      </c>
      <c r="BF223" s="203">
        <f t="shared" si="15"/>
        <v>0</v>
      </c>
      <c r="BG223" s="203">
        <f t="shared" si="16"/>
        <v>0</v>
      </c>
      <c r="BH223" s="203">
        <f t="shared" si="17"/>
        <v>0</v>
      </c>
      <c r="BI223" s="203">
        <f t="shared" si="18"/>
        <v>0</v>
      </c>
      <c r="BJ223" s="19" t="s">
        <v>82</v>
      </c>
      <c r="BK223" s="203">
        <f t="shared" si="19"/>
        <v>0</v>
      </c>
      <c r="BL223" s="19" t="s">
        <v>228</v>
      </c>
      <c r="BM223" s="202" t="s">
        <v>1341</v>
      </c>
    </row>
    <row r="224" spans="1:65" s="2" customFormat="1" ht="16.5" customHeight="1">
      <c r="A224" s="36"/>
      <c r="B224" s="37"/>
      <c r="C224" s="190" t="s">
        <v>385</v>
      </c>
      <c r="D224" s="190" t="s">
        <v>146</v>
      </c>
      <c r="E224" s="191" t="s">
        <v>1342</v>
      </c>
      <c r="F224" s="192" t="s">
        <v>1343</v>
      </c>
      <c r="G224" s="193" t="s">
        <v>186</v>
      </c>
      <c r="H224" s="194">
        <v>25</v>
      </c>
      <c r="I224" s="195"/>
      <c r="J224" s="196">
        <f t="shared" si="10"/>
        <v>0</v>
      </c>
      <c r="K224" s="197"/>
      <c r="L224" s="41"/>
      <c r="M224" s="198" t="s">
        <v>19</v>
      </c>
      <c r="N224" s="199" t="s">
        <v>45</v>
      </c>
      <c r="O224" s="66"/>
      <c r="P224" s="200">
        <f t="shared" si="11"/>
        <v>0</v>
      </c>
      <c r="Q224" s="200">
        <v>1.2999999999999999E-4</v>
      </c>
      <c r="R224" s="200">
        <f t="shared" si="12"/>
        <v>3.2499999999999999E-3</v>
      </c>
      <c r="S224" s="200">
        <v>0</v>
      </c>
      <c r="T224" s="201">
        <f t="shared" si="13"/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2" t="s">
        <v>228</v>
      </c>
      <c r="AT224" s="202" t="s">
        <v>146</v>
      </c>
      <c r="AU224" s="202" t="s">
        <v>84</v>
      </c>
      <c r="AY224" s="19" t="s">
        <v>143</v>
      </c>
      <c r="BE224" s="203">
        <f t="shared" si="14"/>
        <v>0</v>
      </c>
      <c r="BF224" s="203">
        <f t="shared" si="15"/>
        <v>0</v>
      </c>
      <c r="BG224" s="203">
        <f t="shared" si="16"/>
        <v>0</v>
      </c>
      <c r="BH224" s="203">
        <f t="shared" si="17"/>
        <v>0</v>
      </c>
      <c r="BI224" s="203">
        <f t="shared" si="18"/>
        <v>0</v>
      </c>
      <c r="BJ224" s="19" t="s">
        <v>82</v>
      </c>
      <c r="BK224" s="203">
        <f t="shared" si="19"/>
        <v>0</v>
      </c>
      <c r="BL224" s="19" t="s">
        <v>228</v>
      </c>
      <c r="BM224" s="202" t="s">
        <v>1344</v>
      </c>
    </row>
    <row r="225" spans="1:65" s="2" customFormat="1" ht="16.5" customHeight="1">
      <c r="A225" s="36"/>
      <c r="B225" s="37"/>
      <c r="C225" s="190" t="s">
        <v>391</v>
      </c>
      <c r="D225" s="190" t="s">
        <v>146</v>
      </c>
      <c r="E225" s="191" t="s">
        <v>1345</v>
      </c>
      <c r="F225" s="192" t="s">
        <v>1346</v>
      </c>
      <c r="G225" s="193" t="s">
        <v>186</v>
      </c>
      <c r="H225" s="194">
        <v>25</v>
      </c>
      <c r="I225" s="195"/>
      <c r="J225" s="196">
        <f t="shared" si="10"/>
        <v>0</v>
      </c>
      <c r="K225" s="197"/>
      <c r="L225" s="41"/>
      <c r="M225" s="198" t="s">
        <v>19</v>
      </c>
      <c r="N225" s="199" t="s">
        <v>45</v>
      </c>
      <c r="O225" s="66"/>
      <c r="P225" s="200">
        <f t="shared" si="11"/>
        <v>0</v>
      </c>
      <c r="Q225" s="200">
        <v>0</v>
      </c>
      <c r="R225" s="200">
        <f t="shared" si="12"/>
        <v>0</v>
      </c>
      <c r="S225" s="200">
        <v>2.3000000000000001E-4</v>
      </c>
      <c r="T225" s="201">
        <f t="shared" si="13"/>
        <v>5.7499999999999999E-3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2" t="s">
        <v>228</v>
      </c>
      <c r="AT225" s="202" t="s">
        <v>146</v>
      </c>
      <c r="AU225" s="202" t="s">
        <v>84</v>
      </c>
      <c r="AY225" s="19" t="s">
        <v>143</v>
      </c>
      <c r="BE225" s="203">
        <f t="shared" si="14"/>
        <v>0</v>
      </c>
      <c r="BF225" s="203">
        <f t="shared" si="15"/>
        <v>0</v>
      </c>
      <c r="BG225" s="203">
        <f t="shared" si="16"/>
        <v>0</v>
      </c>
      <c r="BH225" s="203">
        <f t="shared" si="17"/>
        <v>0</v>
      </c>
      <c r="BI225" s="203">
        <f t="shared" si="18"/>
        <v>0</v>
      </c>
      <c r="BJ225" s="19" t="s">
        <v>82</v>
      </c>
      <c r="BK225" s="203">
        <f t="shared" si="19"/>
        <v>0</v>
      </c>
      <c r="BL225" s="19" t="s">
        <v>228</v>
      </c>
      <c r="BM225" s="202" t="s">
        <v>1347</v>
      </c>
    </row>
    <row r="226" spans="1:65" s="2" customFormat="1" ht="21.75" customHeight="1">
      <c r="A226" s="36"/>
      <c r="B226" s="37"/>
      <c r="C226" s="190" t="s">
        <v>395</v>
      </c>
      <c r="D226" s="190" t="s">
        <v>146</v>
      </c>
      <c r="E226" s="191" t="s">
        <v>1348</v>
      </c>
      <c r="F226" s="192" t="s">
        <v>1349</v>
      </c>
      <c r="G226" s="193" t="s">
        <v>186</v>
      </c>
      <c r="H226" s="194">
        <v>50</v>
      </c>
      <c r="I226" s="195"/>
      <c r="J226" s="196">
        <f t="shared" si="10"/>
        <v>0</v>
      </c>
      <c r="K226" s="197"/>
      <c r="L226" s="41"/>
      <c r="M226" s="198" t="s">
        <v>19</v>
      </c>
      <c r="N226" s="199" t="s">
        <v>45</v>
      </c>
      <c r="O226" s="66"/>
      <c r="P226" s="200">
        <f t="shared" si="11"/>
        <v>0</v>
      </c>
      <c r="Q226" s="200">
        <v>1.0000000000000001E-5</v>
      </c>
      <c r="R226" s="200">
        <f t="shared" si="12"/>
        <v>5.0000000000000001E-4</v>
      </c>
      <c r="S226" s="200">
        <v>0</v>
      </c>
      <c r="T226" s="201">
        <f t="shared" si="13"/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2" t="s">
        <v>228</v>
      </c>
      <c r="AT226" s="202" t="s">
        <v>146</v>
      </c>
      <c r="AU226" s="202" t="s">
        <v>84</v>
      </c>
      <c r="AY226" s="19" t="s">
        <v>143</v>
      </c>
      <c r="BE226" s="203">
        <f t="shared" si="14"/>
        <v>0</v>
      </c>
      <c r="BF226" s="203">
        <f t="shared" si="15"/>
        <v>0</v>
      </c>
      <c r="BG226" s="203">
        <f t="shared" si="16"/>
        <v>0</v>
      </c>
      <c r="BH226" s="203">
        <f t="shared" si="17"/>
        <v>0</v>
      </c>
      <c r="BI226" s="203">
        <f t="shared" si="18"/>
        <v>0</v>
      </c>
      <c r="BJ226" s="19" t="s">
        <v>82</v>
      </c>
      <c r="BK226" s="203">
        <f t="shared" si="19"/>
        <v>0</v>
      </c>
      <c r="BL226" s="19" t="s">
        <v>228</v>
      </c>
      <c r="BM226" s="202" t="s">
        <v>1350</v>
      </c>
    </row>
    <row r="227" spans="1:65" s="2" customFormat="1" ht="33" customHeight="1">
      <c r="A227" s="36"/>
      <c r="B227" s="37"/>
      <c r="C227" s="190" t="s">
        <v>399</v>
      </c>
      <c r="D227" s="190" t="s">
        <v>146</v>
      </c>
      <c r="E227" s="191" t="s">
        <v>1351</v>
      </c>
      <c r="F227" s="192" t="s">
        <v>1352</v>
      </c>
      <c r="G227" s="193" t="s">
        <v>461</v>
      </c>
      <c r="H227" s="262"/>
      <c r="I227" s="195"/>
      <c r="J227" s="196">
        <f t="shared" si="10"/>
        <v>0</v>
      </c>
      <c r="K227" s="197"/>
      <c r="L227" s="41"/>
      <c r="M227" s="198" t="s">
        <v>19</v>
      </c>
      <c r="N227" s="199" t="s">
        <v>45</v>
      </c>
      <c r="O227" s="66"/>
      <c r="P227" s="200">
        <f t="shared" si="11"/>
        <v>0</v>
      </c>
      <c r="Q227" s="200">
        <v>0</v>
      </c>
      <c r="R227" s="200">
        <f t="shared" si="12"/>
        <v>0</v>
      </c>
      <c r="S227" s="200">
        <v>0</v>
      </c>
      <c r="T227" s="201">
        <f t="shared" si="13"/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2" t="s">
        <v>228</v>
      </c>
      <c r="AT227" s="202" t="s">
        <v>146</v>
      </c>
      <c r="AU227" s="202" t="s">
        <v>84</v>
      </c>
      <c r="AY227" s="19" t="s">
        <v>143</v>
      </c>
      <c r="BE227" s="203">
        <f t="shared" si="14"/>
        <v>0</v>
      </c>
      <c r="BF227" s="203">
        <f t="shared" si="15"/>
        <v>0</v>
      </c>
      <c r="BG227" s="203">
        <f t="shared" si="16"/>
        <v>0</v>
      </c>
      <c r="BH227" s="203">
        <f t="shared" si="17"/>
        <v>0</v>
      </c>
      <c r="BI227" s="203">
        <f t="shared" si="18"/>
        <v>0</v>
      </c>
      <c r="BJ227" s="19" t="s">
        <v>82</v>
      </c>
      <c r="BK227" s="203">
        <f t="shared" si="19"/>
        <v>0</v>
      </c>
      <c r="BL227" s="19" t="s">
        <v>228</v>
      </c>
      <c r="BM227" s="202" t="s">
        <v>1353</v>
      </c>
    </row>
    <row r="228" spans="1:65" s="12" customFormat="1" ht="22.9" customHeight="1">
      <c r="B228" s="174"/>
      <c r="C228" s="175"/>
      <c r="D228" s="176" t="s">
        <v>73</v>
      </c>
      <c r="E228" s="188" t="s">
        <v>1354</v>
      </c>
      <c r="F228" s="188" t="s">
        <v>1355</v>
      </c>
      <c r="G228" s="175"/>
      <c r="H228" s="175"/>
      <c r="I228" s="178"/>
      <c r="J228" s="189">
        <f>BK228</f>
        <v>0</v>
      </c>
      <c r="K228" s="175"/>
      <c r="L228" s="180"/>
      <c r="M228" s="181"/>
      <c r="N228" s="182"/>
      <c r="O228" s="182"/>
      <c r="P228" s="183">
        <f>SUM(P229:P248)</f>
        <v>0</v>
      </c>
      <c r="Q228" s="182"/>
      <c r="R228" s="183">
        <f>SUM(R229:R248)</f>
        <v>0.19552000000000003</v>
      </c>
      <c r="S228" s="182"/>
      <c r="T228" s="184">
        <f>SUM(T229:T248)</f>
        <v>0.76213000000000009</v>
      </c>
      <c r="AR228" s="185" t="s">
        <v>84</v>
      </c>
      <c r="AT228" s="186" t="s">
        <v>73</v>
      </c>
      <c r="AU228" s="186" t="s">
        <v>82</v>
      </c>
      <c r="AY228" s="185" t="s">
        <v>143</v>
      </c>
      <c r="BK228" s="187">
        <f>SUM(BK229:BK248)</f>
        <v>0</v>
      </c>
    </row>
    <row r="229" spans="1:65" s="2" customFormat="1" ht="21.75" customHeight="1">
      <c r="A229" s="36"/>
      <c r="B229" s="37"/>
      <c r="C229" s="190" t="s">
        <v>403</v>
      </c>
      <c r="D229" s="190" t="s">
        <v>146</v>
      </c>
      <c r="E229" s="191" t="s">
        <v>1356</v>
      </c>
      <c r="F229" s="192" t="s">
        <v>1357</v>
      </c>
      <c r="G229" s="193" t="s">
        <v>1041</v>
      </c>
      <c r="H229" s="194">
        <v>1</v>
      </c>
      <c r="I229" s="195"/>
      <c r="J229" s="196">
        <f t="shared" ref="J229:J248" si="20">ROUND(I229*H229,2)</f>
        <v>0</v>
      </c>
      <c r="K229" s="197"/>
      <c r="L229" s="41"/>
      <c r="M229" s="198" t="s">
        <v>19</v>
      </c>
      <c r="N229" s="199" t="s">
        <v>45</v>
      </c>
      <c r="O229" s="66"/>
      <c r="P229" s="200">
        <f t="shared" ref="P229:P248" si="21">O229*H229</f>
        <v>0</v>
      </c>
      <c r="Q229" s="200">
        <v>0</v>
      </c>
      <c r="R229" s="200">
        <f t="shared" ref="R229:R248" si="22">Q229*H229</f>
        <v>0</v>
      </c>
      <c r="S229" s="200">
        <v>1.933E-2</v>
      </c>
      <c r="T229" s="201">
        <f t="shared" ref="T229:T248" si="23">S229*H229</f>
        <v>1.933E-2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2" t="s">
        <v>228</v>
      </c>
      <c r="AT229" s="202" t="s">
        <v>146</v>
      </c>
      <c r="AU229" s="202" t="s">
        <v>84</v>
      </c>
      <c r="AY229" s="19" t="s">
        <v>143</v>
      </c>
      <c r="BE229" s="203">
        <f t="shared" ref="BE229:BE248" si="24">IF(N229="základní",J229,0)</f>
        <v>0</v>
      </c>
      <c r="BF229" s="203">
        <f t="shared" ref="BF229:BF248" si="25">IF(N229="snížená",J229,0)</f>
        <v>0</v>
      </c>
      <c r="BG229" s="203">
        <f t="shared" ref="BG229:BG248" si="26">IF(N229="zákl. přenesená",J229,0)</f>
        <v>0</v>
      </c>
      <c r="BH229" s="203">
        <f t="shared" ref="BH229:BH248" si="27">IF(N229="sníž. přenesená",J229,0)</f>
        <v>0</v>
      </c>
      <c r="BI229" s="203">
        <f t="shared" ref="BI229:BI248" si="28">IF(N229="nulová",J229,0)</f>
        <v>0</v>
      </c>
      <c r="BJ229" s="19" t="s">
        <v>82</v>
      </c>
      <c r="BK229" s="203">
        <f t="shared" ref="BK229:BK248" si="29">ROUND(I229*H229,2)</f>
        <v>0</v>
      </c>
      <c r="BL229" s="19" t="s">
        <v>228</v>
      </c>
      <c r="BM229" s="202" t="s">
        <v>1358</v>
      </c>
    </row>
    <row r="230" spans="1:65" s="2" customFormat="1" ht="21.75" customHeight="1">
      <c r="A230" s="36"/>
      <c r="B230" s="37"/>
      <c r="C230" s="190" t="s">
        <v>407</v>
      </c>
      <c r="D230" s="190" t="s">
        <v>146</v>
      </c>
      <c r="E230" s="191" t="s">
        <v>1359</v>
      </c>
      <c r="F230" s="192" t="s">
        <v>1360</v>
      </c>
      <c r="G230" s="193" t="s">
        <v>1041</v>
      </c>
      <c r="H230" s="194">
        <v>1</v>
      </c>
      <c r="I230" s="195"/>
      <c r="J230" s="196">
        <f t="shared" si="20"/>
        <v>0</v>
      </c>
      <c r="K230" s="197"/>
      <c r="L230" s="41"/>
      <c r="M230" s="198" t="s">
        <v>19</v>
      </c>
      <c r="N230" s="199" t="s">
        <v>45</v>
      </c>
      <c r="O230" s="66"/>
      <c r="P230" s="200">
        <f t="shared" si="21"/>
        <v>0</v>
      </c>
      <c r="Q230" s="200">
        <v>2.894E-2</v>
      </c>
      <c r="R230" s="200">
        <f t="shared" si="22"/>
        <v>2.894E-2</v>
      </c>
      <c r="S230" s="200">
        <v>0</v>
      </c>
      <c r="T230" s="201">
        <f t="shared" si="23"/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2" t="s">
        <v>228</v>
      </c>
      <c r="AT230" s="202" t="s">
        <v>146</v>
      </c>
      <c r="AU230" s="202" t="s">
        <v>84</v>
      </c>
      <c r="AY230" s="19" t="s">
        <v>143</v>
      </c>
      <c r="BE230" s="203">
        <f t="shared" si="24"/>
        <v>0</v>
      </c>
      <c r="BF230" s="203">
        <f t="shared" si="25"/>
        <v>0</v>
      </c>
      <c r="BG230" s="203">
        <f t="shared" si="26"/>
        <v>0</v>
      </c>
      <c r="BH230" s="203">
        <f t="shared" si="27"/>
        <v>0</v>
      </c>
      <c r="BI230" s="203">
        <f t="shared" si="28"/>
        <v>0</v>
      </c>
      <c r="BJ230" s="19" t="s">
        <v>82</v>
      </c>
      <c r="BK230" s="203">
        <f t="shared" si="29"/>
        <v>0</v>
      </c>
      <c r="BL230" s="19" t="s">
        <v>228</v>
      </c>
      <c r="BM230" s="202" t="s">
        <v>1361</v>
      </c>
    </row>
    <row r="231" spans="1:65" s="2" customFormat="1" ht="16.5" customHeight="1">
      <c r="A231" s="36"/>
      <c r="B231" s="37"/>
      <c r="C231" s="190" t="s">
        <v>412</v>
      </c>
      <c r="D231" s="190" t="s">
        <v>146</v>
      </c>
      <c r="E231" s="191" t="s">
        <v>1362</v>
      </c>
      <c r="F231" s="192" t="s">
        <v>1363</v>
      </c>
      <c r="G231" s="193" t="s">
        <v>1041</v>
      </c>
      <c r="H231" s="194">
        <v>1</v>
      </c>
      <c r="I231" s="195"/>
      <c r="J231" s="196">
        <f t="shared" si="20"/>
        <v>0</v>
      </c>
      <c r="K231" s="197"/>
      <c r="L231" s="41"/>
      <c r="M231" s="198" t="s">
        <v>19</v>
      </c>
      <c r="N231" s="199" t="s">
        <v>45</v>
      </c>
      <c r="O231" s="66"/>
      <c r="P231" s="200">
        <f t="shared" si="21"/>
        <v>0</v>
      </c>
      <c r="Q231" s="200">
        <v>0</v>
      </c>
      <c r="R231" s="200">
        <f t="shared" si="22"/>
        <v>0</v>
      </c>
      <c r="S231" s="200">
        <v>1.9460000000000002E-2</v>
      </c>
      <c r="T231" s="201">
        <f t="shared" si="23"/>
        <v>1.9460000000000002E-2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02" t="s">
        <v>228</v>
      </c>
      <c r="AT231" s="202" t="s">
        <v>146</v>
      </c>
      <c r="AU231" s="202" t="s">
        <v>84</v>
      </c>
      <c r="AY231" s="19" t="s">
        <v>143</v>
      </c>
      <c r="BE231" s="203">
        <f t="shared" si="24"/>
        <v>0</v>
      </c>
      <c r="BF231" s="203">
        <f t="shared" si="25"/>
        <v>0</v>
      </c>
      <c r="BG231" s="203">
        <f t="shared" si="26"/>
        <v>0</v>
      </c>
      <c r="BH231" s="203">
        <f t="shared" si="27"/>
        <v>0</v>
      </c>
      <c r="BI231" s="203">
        <f t="shared" si="28"/>
        <v>0</v>
      </c>
      <c r="BJ231" s="19" t="s">
        <v>82</v>
      </c>
      <c r="BK231" s="203">
        <f t="shared" si="29"/>
        <v>0</v>
      </c>
      <c r="BL231" s="19" t="s">
        <v>228</v>
      </c>
      <c r="BM231" s="202" t="s">
        <v>1364</v>
      </c>
    </row>
    <row r="232" spans="1:65" s="2" customFormat="1" ht="33" customHeight="1">
      <c r="A232" s="36"/>
      <c r="B232" s="37"/>
      <c r="C232" s="190" t="s">
        <v>417</v>
      </c>
      <c r="D232" s="190" t="s">
        <v>146</v>
      </c>
      <c r="E232" s="191" t="s">
        <v>1365</v>
      </c>
      <c r="F232" s="192" t="s">
        <v>1366</v>
      </c>
      <c r="G232" s="193" t="s">
        <v>1041</v>
      </c>
      <c r="H232" s="194">
        <v>1</v>
      </c>
      <c r="I232" s="195"/>
      <c r="J232" s="196">
        <f t="shared" si="20"/>
        <v>0</v>
      </c>
      <c r="K232" s="197"/>
      <c r="L232" s="41"/>
      <c r="M232" s="198" t="s">
        <v>19</v>
      </c>
      <c r="N232" s="199" t="s">
        <v>45</v>
      </c>
      <c r="O232" s="66"/>
      <c r="P232" s="200">
        <f t="shared" si="21"/>
        <v>0</v>
      </c>
      <c r="Q232" s="200">
        <v>1.6469999999999999E-2</v>
      </c>
      <c r="R232" s="200">
        <f t="shared" si="22"/>
        <v>1.6469999999999999E-2</v>
      </c>
      <c r="S232" s="200">
        <v>0</v>
      </c>
      <c r="T232" s="201">
        <f t="shared" si="23"/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2" t="s">
        <v>228</v>
      </c>
      <c r="AT232" s="202" t="s">
        <v>146</v>
      </c>
      <c r="AU232" s="202" t="s">
        <v>84</v>
      </c>
      <c r="AY232" s="19" t="s">
        <v>143</v>
      </c>
      <c r="BE232" s="203">
        <f t="shared" si="24"/>
        <v>0</v>
      </c>
      <c r="BF232" s="203">
        <f t="shared" si="25"/>
        <v>0</v>
      </c>
      <c r="BG232" s="203">
        <f t="shared" si="26"/>
        <v>0</v>
      </c>
      <c r="BH232" s="203">
        <f t="shared" si="27"/>
        <v>0</v>
      </c>
      <c r="BI232" s="203">
        <f t="shared" si="28"/>
        <v>0</v>
      </c>
      <c r="BJ232" s="19" t="s">
        <v>82</v>
      </c>
      <c r="BK232" s="203">
        <f t="shared" si="29"/>
        <v>0</v>
      </c>
      <c r="BL232" s="19" t="s">
        <v>228</v>
      </c>
      <c r="BM232" s="202" t="s">
        <v>1367</v>
      </c>
    </row>
    <row r="233" spans="1:65" s="2" customFormat="1" ht="21.75" customHeight="1">
      <c r="A233" s="36"/>
      <c r="B233" s="37"/>
      <c r="C233" s="190" t="s">
        <v>421</v>
      </c>
      <c r="D233" s="190" t="s">
        <v>146</v>
      </c>
      <c r="E233" s="191" t="s">
        <v>1368</v>
      </c>
      <c r="F233" s="192" t="s">
        <v>1369</v>
      </c>
      <c r="G233" s="193" t="s">
        <v>1041</v>
      </c>
      <c r="H233" s="194">
        <v>1</v>
      </c>
      <c r="I233" s="195"/>
      <c r="J233" s="196">
        <f t="shared" si="20"/>
        <v>0</v>
      </c>
      <c r="K233" s="197"/>
      <c r="L233" s="41"/>
      <c r="M233" s="198" t="s">
        <v>19</v>
      </c>
      <c r="N233" s="199" t="s">
        <v>45</v>
      </c>
      <c r="O233" s="66"/>
      <c r="P233" s="200">
        <f t="shared" si="21"/>
        <v>0</v>
      </c>
      <c r="Q233" s="200">
        <v>0</v>
      </c>
      <c r="R233" s="200">
        <f t="shared" si="22"/>
        <v>0</v>
      </c>
      <c r="S233" s="200">
        <v>2.4500000000000001E-2</v>
      </c>
      <c r="T233" s="201">
        <f t="shared" si="23"/>
        <v>2.4500000000000001E-2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02" t="s">
        <v>228</v>
      </c>
      <c r="AT233" s="202" t="s">
        <v>146</v>
      </c>
      <c r="AU233" s="202" t="s">
        <v>84</v>
      </c>
      <c r="AY233" s="19" t="s">
        <v>143</v>
      </c>
      <c r="BE233" s="203">
        <f t="shared" si="24"/>
        <v>0</v>
      </c>
      <c r="BF233" s="203">
        <f t="shared" si="25"/>
        <v>0</v>
      </c>
      <c r="BG233" s="203">
        <f t="shared" si="26"/>
        <v>0</v>
      </c>
      <c r="BH233" s="203">
        <f t="shared" si="27"/>
        <v>0</v>
      </c>
      <c r="BI233" s="203">
        <f t="shared" si="28"/>
        <v>0</v>
      </c>
      <c r="BJ233" s="19" t="s">
        <v>82</v>
      </c>
      <c r="BK233" s="203">
        <f t="shared" si="29"/>
        <v>0</v>
      </c>
      <c r="BL233" s="19" t="s">
        <v>228</v>
      </c>
      <c r="BM233" s="202" t="s">
        <v>1370</v>
      </c>
    </row>
    <row r="234" spans="1:65" s="2" customFormat="1" ht="16.5" customHeight="1">
      <c r="A234" s="36"/>
      <c r="B234" s="37"/>
      <c r="C234" s="190" t="s">
        <v>428</v>
      </c>
      <c r="D234" s="190" t="s">
        <v>146</v>
      </c>
      <c r="E234" s="191" t="s">
        <v>1371</v>
      </c>
      <c r="F234" s="192" t="s">
        <v>1372</v>
      </c>
      <c r="G234" s="193" t="s">
        <v>1041</v>
      </c>
      <c r="H234" s="194">
        <v>1</v>
      </c>
      <c r="I234" s="195"/>
      <c r="J234" s="196">
        <f t="shared" si="20"/>
        <v>0</v>
      </c>
      <c r="K234" s="197"/>
      <c r="L234" s="41"/>
      <c r="M234" s="198" t="s">
        <v>19</v>
      </c>
      <c r="N234" s="199" t="s">
        <v>45</v>
      </c>
      <c r="O234" s="66"/>
      <c r="P234" s="200">
        <f t="shared" si="21"/>
        <v>0</v>
      </c>
      <c r="Q234" s="200">
        <v>4.8529999999999997E-2</v>
      </c>
      <c r="R234" s="200">
        <f t="shared" si="22"/>
        <v>4.8529999999999997E-2</v>
      </c>
      <c r="S234" s="200">
        <v>0</v>
      </c>
      <c r="T234" s="201">
        <f t="shared" si="23"/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2" t="s">
        <v>228</v>
      </c>
      <c r="AT234" s="202" t="s">
        <v>146</v>
      </c>
      <c r="AU234" s="202" t="s">
        <v>84</v>
      </c>
      <c r="AY234" s="19" t="s">
        <v>143</v>
      </c>
      <c r="BE234" s="203">
        <f t="shared" si="24"/>
        <v>0</v>
      </c>
      <c r="BF234" s="203">
        <f t="shared" si="25"/>
        <v>0</v>
      </c>
      <c r="BG234" s="203">
        <f t="shared" si="26"/>
        <v>0</v>
      </c>
      <c r="BH234" s="203">
        <f t="shared" si="27"/>
        <v>0</v>
      </c>
      <c r="BI234" s="203">
        <f t="shared" si="28"/>
        <v>0</v>
      </c>
      <c r="BJ234" s="19" t="s">
        <v>82</v>
      </c>
      <c r="BK234" s="203">
        <f t="shared" si="29"/>
        <v>0</v>
      </c>
      <c r="BL234" s="19" t="s">
        <v>228</v>
      </c>
      <c r="BM234" s="202" t="s">
        <v>1373</v>
      </c>
    </row>
    <row r="235" spans="1:65" s="2" customFormat="1" ht="16.5" customHeight="1">
      <c r="A235" s="36"/>
      <c r="B235" s="37"/>
      <c r="C235" s="190" t="s">
        <v>432</v>
      </c>
      <c r="D235" s="190" t="s">
        <v>146</v>
      </c>
      <c r="E235" s="191" t="s">
        <v>1374</v>
      </c>
      <c r="F235" s="192" t="s">
        <v>1375</v>
      </c>
      <c r="G235" s="193" t="s">
        <v>1041</v>
      </c>
      <c r="H235" s="194">
        <v>1</v>
      </c>
      <c r="I235" s="195"/>
      <c r="J235" s="196">
        <f t="shared" si="20"/>
        <v>0</v>
      </c>
      <c r="K235" s="197"/>
      <c r="L235" s="41"/>
      <c r="M235" s="198" t="s">
        <v>19</v>
      </c>
      <c r="N235" s="199" t="s">
        <v>45</v>
      </c>
      <c r="O235" s="66"/>
      <c r="P235" s="200">
        <f t="shared" si="21"/>
        <v>0</v>
      </c>
      <c r="Q235" s="200">
        <v>1.736E-2</v>
      </c>
      <c r="R235" s="200">
        <f t="shared" si="22"/>
        <v>1.736E-2</v>
      </c>
      <c r="S235" s="200">
        <v>0</v>
      </c>
      <c r="T235" s="201">
        <f t="shared" si="23"/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02" t="s">
        <v>228</v>
      </c>
      <c r="AT235" s="202" t="s">
        <v>146</v>
      </c>
      <c r="AU235" s="202" t="s">
        <v>84</v>
      </c>
      <c r="AY235" s="19" t="s">
        <v>143</v>
      </c>
      <c r="BE235" s="203">
        <f t="shared" si="24"/>
        <v>0</v>
      </c>
      <c r="BF235" s="203">
        <f t="shared" si="25"/>
        <v>0</v>
      </c>
      <c r="BG235" s="203">
        <f t="shared" si="26"/>
        <v>0</v>
      </c>
      <c r="BH235" s="203">
        <f t="shared" si="27"/>
        <v>0</v>
      </c>
      <c r="BI235" s="203">
        <f t="shared" si="28"/>
        <v>0</v>
      </c>
      <c r="BJ235" s="19" t="s">
        <v>82</v>
      </c>
      <c r="BK235" s="203">
        <f t="shared" si="29"/>
        <v>0</v>
      </c>
      <c r="BL235" s="19" t="s">
        <v>228</v>
      </c>
      <c r="BM235" s="202" t="s">
        <v>1376</v>
      </c>
    </row>
    <row r="236" spans="1:65" s="2" customFormat="1" ht="33" customHeight="1">
      <c r="A236" s="36"/>
      <c r="B236" s="37"/>
      <c r="C236" s="190" t="s">
        <v>439</v>
      </c>
      <c r="D236" s="190" t="s">
        <v>146</v>
      </c>
      <c r="E236" s="191" t="s">
        <v>1377</v>
      </c>
      <c r="F236" s="192" t="s">
        <v>1378</v>
      </c>
      <c r="G236" s="193" t="s">
        <v>1041</v>
      </c>
      <c r="H236" s="194">
        <v>1</v>
      </c>
      <c r="I236" s="195"/>
      <c r="J236" s="196">
        <f t="shared" si="20"/>
        <v>0</v>
      </c>
      <c r="K236" s="197"/>
      <c r="L236" s="41"/>
      <c r="M236" s="198" t="s">
        <v>19</v>
      </c>
      <c r="N236" s="199" t="s">
        <v>45</v>
      </c>
      <c r="O236" s="66"/>
      <c r="P236" s="200">
        <f t="shared" si="21"/>
        <v>0</v>
      </c>
      <c r="Q236" s="200">
        <v>4.9300000000000004E-3</v>
      </c>
      <c r="R236" s="200">
        <f t="shared" si="22"/>
        <v>4.9300000000000004E-3</v>
      </c>
      <c r="S236" s="200">
        <v>0</v>
      </c>
      <c r="T236" s="201">
        <f t="shared" si="23"/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02" t="s">
        <v>228</v>
      </c>
      <c r="AT236" s="202" t="s">
        <v>146</v>
      </c>
      <c r="AU236" s="202" t="s">
        <v>84</v>
      </c>
      <c r="AY236" s="19" t="s">
        <v>143</v>
      </c>
      <c r="BE236" s="203">
        <f t="shared" si="24"/>
        <v>0</v>
      </c>
      <c r="BF236" s="203">
        <f t="shared" si="25"/>
        <v>0</v>
      </c>
      <c r="BG236" s="203">
        <f t="shared" si="26"/>
        <v>0</v>
      </c>
      <c r="BH236" s="203">
        <f t="shared" si="27"/>
        <v>0</v>
      </c>
      <c r="BI236" s="203">
        <f t="shared" si="28"/>
        <v>0</v>
      </c>
      <c r="BJ236" s="19" t="s">
        <v>82</v>
      </c>
      <c r="BK236" s="203">
        <f t="shared" si="29"/>
        <v>0</v>
      </c>
      <c r="BL236" s="19" t="s">
        <v>228</v>
      </c>
      <c r="BM236" s="202" t="s">
        <v>1379</v>
      </c>
    </row>
    <row r="237" spans="1:65" s="2" customFormat="1" ht="21.75" customHeight="1">
      <c r="A237" s="36"/>
      <c r="B237" s="37"/>
      <c r="C237" s="190" t="s">
        <v>445</v>
      </c>
      <c r="D237" s="190" t="s">
        <v>146</v>
      </c>
      <c r="E237" s="191" t="s">
        <v>1380</v>
      </c>
      <c r="F237" s="192" t="s">
        <v>1381</v>
      </c>
      <c r="G237" s="193" t="s">
        <v>1041</v>
      </c>
      <c r="H237" s="194">
        <v>1</v>
      </c>
      <c r="I237" s="195"/>
      <c r="J237" s="196">
        <f t="shared" si="20"/>
        <v>0</v>
      </c>
      <c r="K237" s="197"/>
      <c r="L237" s="41"/>
      <c r="M237" s="198" t="s">
        <v>19</v>
      </c>
      <c r="N237" s="199" t="s">
        <v>45</v>
      </c>
      <c r="O237" s="66"/>
      <c r="P237" s="200">
        <f t="shared" si="21"/>
        <v>0</v>
      </c>
      <c r="Q237" s="200">
        <v>0</v>
      </c>
      <c r="R237" s="200">
        <f t="shared" si="22"/>
        <v>0</v>
      </c>
      <c r="S237" s="200">
        <v>0.69347000000000003</v>
      </c>
      <c r="T237" s="201">
        <f t="shared" si="23"/>
        <v>0.69347000000000003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2" t="s">
        <v>228</v>
      </c>
      <c r="AT237" s="202" t="s">
        <v>146</v>
      </c>
      <c r="AU237" s="202" t="s">
        <v>84</v>
      </c>
      <c r="AY237" s="19" t="s">
        <v>143</v>
      </c>
      <c r="BE237" s="203">
        <f t="shared" si="24"/>
        <v>0</v>
      </c>
      <c r="BF237" s="203">
        <f t="shared" si="25"/>
        <v>0</v>
      </c>
      <c r="BG237" s="203">
        <f t="shared" si="26"/>
        <v>0</v>
      </c>
      <c r="BH237" s="203">
        <f t="shared" si="27"/>
        <v>0</v>
      </c>
      <c r="BI237" s="203">
        <f t="shared" si="28"/>
        <v>0</v>
      </c>
      <c r="BJ237" s="19" t="s">
        <v>82</v>
      </c>
      <c r="BK237" s="203">
        <f t="shared" si="29"/>
        <v>0</v>
      </c>
      <c r="BL237" s="19" t="s">
        <v>228</v>
      </c>
      <c r="BM237" s="202" t="s">
        <v>1382</v>
      </c>
    </row>
    <row r="238" spans="1:65" s="2" customFormat="1" ht="33" customHeight="1">
      <c r="A238" s="36"/>
      <c r="B238" s="37"/>
      <c r="C238" s="190" t="s">
        <v>450</v>
      </c>
      <c r="D238" s="190" t="s">
        <v>146</v>
      </c>
      <c r="E238" s="191" t="s">
        <v>1383</v>
      </c>
      <c r="F238" s="192" t="s">
        <v>1384</v>
      </c>
      <c r="G238" s="193" t="s">
        <v>1041</v>
      </c>
      <c r="H238" s="194">
        <v>1</v>
      </c>
      <c r="I238" s="195"/>
      <c r="J238" s="196">
        <f t="shared" si="20"/>
        <v>0</v>
      </c>
      <c r="K238" s="197"/>
      <c r="L238" s="41"/>
      <c r="M238" s="198" t="s">
        <v>19</v>
      </c>
      <c r="N238" s="199" t="s">
        <v>45</v>
      </c>
      <c r="O238" s="66"/>
      <c r="P238" s="200">
        <f t="shared" si="21"/>
        <v>0</v>
      </c>
      <c r="Q238" s="200">
        <v>7.2340000000000002E-2</v>
      </c>
      <c r="R238" s="200">
        <f t="shared" si="22"/>
        <v>7.2340000000000002E-2</v>
      </c>
      <c r="S238" s="200">
        <v>0</v>
      </c>
      <c r="T238" s="201">
        <f t="shared" si="23"/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2" t="s">
        <v>228</v>
      </c>
      <c r="AT238" s="202" t="s">
        <v>146</v>
      </c>
      <c r="AU238" s="202" t="s">
        <v>84</v>
      </c>
      <c r="AY238" s="19" t="s">
        <v>143</v>
      </c>
      <c r="BE238" s="203">
        <f t="shared" si="24"/>
        <v>0</v>
      </c>
      <c r="BF238" s="203">
        <f t="shared" si="25"/>
        <v>0</v>
      </c>
      <c r="BG238" s="203">
        <f t="shared" si="26"/>
        <v>0</v>
      </c>
      <c r="BH238" s="203">
        <f t="shared" si="27"/>
        <v>0</v>
      </c>
      <c r="BI238" s="203">
        <f t="shared" si="28"/>
        <v>0</v>
      </c>
      <c r="BJ238" s="19" t="s">
        <v>82</v>
      </c>
      <c r="BK238" s="203">
        <f t="shared" si="29"/>
        <v>0</v>
      </c>
      <c r="BL238" s="19" t="s">
        <v>228</v>
      </c>
      <c r="BM238" s="202" t="s">
        <v>1385</v>
      </c>
    </row>
    <row r="239" spans="1:65" s="2" customFormat="1" ht="33" customHeight="1">
      <c r="A239" s="36"/>
      <c r="B239" s="37"/>
      <c r="C239" s="190" t="s">
        <v>454</v>
      </c>
      <c r="D239" s="190" t="s">
        <v>146</v>
      </c>
      <c r="E239" s="191" t="s">
        <v>1386</v>
      </c>
      <c r="F239" s="192" t="s">
        <v>1387</v>
      </c>
      <c r="G239" s="193" t="s">
        <v>1041</v>
      </c>
      <c r="H239" s="194">
        <v>1</v>
      </c>
      <c r="I239" s="195"/>
      <c r="J239" s="196">
        <f t="shared" si="20"/>
        <v>0</v>
      </c>
      <c r="K239" s="197"/>
      <c r="L239" s="41"/>
      <c r="M239" s="198" t="s">
        <v>19</v>
      </c>
      <c r="N239" s="199" t="s">
        <v>45</v>
      </c>
      <c r="O239" s="66"/>
      <c r="P239" s="200">
        <f t="shared" si="21"/>
        <v>0</v>
      </c>
      <c r="Q239" s="200">
        <v>9.5E-4</v>
      </c>
      <c r="R239" s="200">
        <f t="shared" si="22"/>
        <v>9.5E-4</v>
      </c>
      <c r="S239" s="200">
        <v>0</v>
      </c>
      <c r="T239" s="201">
        <f t="shared" si="23"/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02" t="s">
        <v>228</v>
      </c>
      <c r="AT239" s="202" t="s">
        <v>146</v>
      </c>
      <c r="AU239" s="202" t="s">
        <v>84</v>
      </c>
      <c r="AY239" s="19" t="s">
        <v>143</v>
      </c>
      <c r="BE239" s="203">
        <f t="shared" si="24"/>
        <v>0</v>
      </c>
      <c r="BF239" s="203">
        <f t="shared" si="25"/>
        <v>0</v>
      </c>
      <c r="BG239" s="203">
        <f t="shared" si="26"/>
        <v>0</v>
      </c>
      <c r="BH239" s="203">
        <f t="shared" si="27"/>
        <v>0</v>
      </c>
      <c r="BI239" s="203">
        <f t="shared" si="28"/>
        <v>0</v>
      </c>
      <c r="BJ239" s="19" t="s">
        <v>82</v>
      </c>
      <c r="BK239" s="203">
        <f t="shared" si="29"/>
        <v>0</v>
      </c>
      <c r="BL239" s="19" t="s">
        <v>228</v>
      </c>
      <c r="BM239" s="202" t="s">
        <v>1388</v>
      </c>
    </row>
    <row r="240" spans="1:65" s="2" customFormat="1" ht="16.5" customHeight="1">
      <c r="A240" s="36"/>
      <c r="B240" s="37"/>
      <c r="C240" s="190" t="s">
        <v>458</v>
      </c>
      <c r="D240" s="190" t="s">
        <v>146</v>
      </c>
      <c r="E240" s="191" t="s">
        <v>1389</v>
      </c>
      <c r="F240" s="192" t="s">
        <v>1390</v>
      </c>
      <c r="G240" s="193" t="s">
        <v>1041</v>
      </c>
      <c r="H240" s="194">
        <v>2</v>
      </c>
      <c r="I240" s="195"/>
      <c r="J240" s="196">
        <f t="shared" si="20"/>
        <v>0</v>
      </c>
      <c r="K240" s="197"/>
      <c r="L240" s="41"/>
      <c r="M240" s="198" t="s">
        <v>19</v>
      </c>
      <c r="N240" s="199" t="s">
        <v>45</v>
      </c>
      <c r="O240" s="66"/>
      <c r="P240" s="200">
        <f t="shared" si="21"/>
        <v>0</v>
      </c>
      <c r="Q240" s="200">
        <v>0</v>
      </c>
      <c r="R240" s="200">
        <f t="shared" si="22"/>
        <v>0</v>
      </c>
      <c r="S240" s="200">
        <v>1.56E-3</v>
      </c>
      <c r="T240" s="201">
        <f t="shared" si="23"/>
        <v>3.1199999999999999E-3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2" t="s">
        <v>228</v>
      </c>
      <c r="AT240" s="202" t="s">
        <v>146</v>
      </c>
      <c r="AU240" s="202" t="s">
        <v>84</v>
      </c>
      <c r="AY240" s="19" t="s">
        <v>143</v>
      </c>
      <c r="BE240" s="203">
        <f t="shared" si="24"/>
        <v>0</v>
      </c>
      <c r="BF240" s="203">
        <f t="shared" si="25"/>
        <v>0</v>
      </c>
      <c r="BG240" s="203">
        <f t="shared" si="26"/>
        <v>0</v>
      </c>
      <c r="BH240" s="203">
        <f t="shared" si="27"/>
        <v>0</v>
      </c>
      <c r="BI240" s="203">
        <f t="shared" si="28"/>
        <v>0</v>
      </c>
      <c r="BJ240" s="19" t="s">
        <v>82</v>
      </c>
      <c r="BK240" s="203">
        <f t="shared" si="29"/>
        <v>0</v>
      </c>
      <c r="BL240" s="19" t="s">
        <v>228</v>
      </c>
      <c r="BM240" s="202" t="s">
        <v>1391</v>
      </c>
    </row>
    <row r="241" spans="1:65" s="2" customFormat="1" ht="21.75" customHeight="1">
      <c r="A241" s="36"/>
      <c r="B241" s="37"/>
      <c r="C241" s="190" t="s">
        <v>465</v>
      </c>
      <c r="D241" s="190" t="s">
        <v>146</v>
      </c>
      <c r="E241" s="191" t="s">
        <v>1392</v>
      </c>
      <c r="F241" s="192" t="s">
        <v>1393</v>
      </c>
      <c r="G241" s="193" t="s">
        <v>1041</v>
      </c>
      <c r="H241" s="194">
        <v>1</v>
      </c>
      <c r="I241" s="195"/>
      <c r="J241" s="196">
        <f t="shared" si="20"/>
        <v>0</v>
      </c>
      <c r="K241" s="197"/>
      <c r="L241" s="41"/>
      <c r="M241" s="198" t="s">
        <v>19</v>
      </c>
      <c r="N241" s="199" t="s">
        <v>45</v>
      </c>
      <c r="O241" s="66"/>
      <c r="P241" s="200">
        <f t="shared" si="21"/>
        <v>0</v>
      </c>
      <c r="Q241" s="200">
        <v>1.8E-3</v>
      </c>
      <c r="R241" s="200">
        <f t="shared" si="22"/>
        <v>1.8E-3</v>
      </c>
      <c r="S241" s="200">
        <v>0</v>
      </c>
      <c r="T241" s="201">
        <f t="shared" si="23"/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2" t="s">
        <v>228</v>
      </c>
      <c r="AT241" s="202" t="s">
        <v>146</v>
      </c>
      <c r="AU241" s="202" t="s">
        <v>84</v>
      </c>
      <c r="AY241" s="19" t="s">
        <v>143</v>
      </c>
      <c r="BE241" s="203">
        <f t="shared" si="24"/>
        <v>0</v>
      </c>
      <c r="BF241" s="203">
        <f t="shared" si="25"/>
        <v>0</v>
      </c>
      <c r="BG241" s="203">
        <f t="shared" si="26"/>
        <v>0</v>
      </c>
      <c r="BH241" s="203">
        <f t="shared" si="27"/>
        <v>0</v>
      </c>
      <c r="BI241" s="203">
        <f t="shared" si="28"/>
        <v>0</v>
      </c>
      <c r="BJ241" s="19" t="s">
        <v>82</v>
      </c>
      <c r="BK241" s="203">
        <f t="shared" si="29"/>
        <v>0</v>
      </c>
      <c r="BL241" s="19" t="s">
        <v>228</v>
      </c>
      <c r="BM241" s="202" t="s">
        <v>1394</v>
      </c>
    </row>
    <row r="242" spans="1:65" s="2" customFormat="1" ht="16.5" customHeight="1">
      <c r="A242" s="36"/>
      <c r="B242" s="37"/>
      <c r="C242" s="190" t="s">
        <v>470</v>
      </c>
      <c r="D242" s="190" t="s">
        <v>146</v>
      </c>
      <c r="E242" s="191" t="s">
        <v>1395</v>
      </c>
      <c r="F242" s="192" t="s">
        <v>1396</v>
      </c>
      <c r="G242" s="193" t="s">
        <v>1041</v>
      </c>
      <c r="H242" s="194">
        <v>1</v>
      </c>
      <c r="I242" s="195"/>
      <c r="J242" s="196">
        <f t="shared" si="20"/>
        <v>0</v>
      </c>
      <c r="K242" s="197"/>
      <c r="L242" s="41"/>
      <c r="M242" s="198" t="s">
        <v>19</v>
      </c>
      <c r="N242" s="199" t="s">
        <v>45</v>
      </c>
      <c r="O242" s="66"/>
      <c r="P242" s="200">
        <f t="shared" si="21"/>
        <v>0</v>
      </c>
      <c r="Q242" s="200">
        <v>1.8400000000000001E-3</v>
      </c>
      <c r="R242" s="200">
        <f t="shared" si="22"/>
        <v>1.8400000000000001E-3</v>
      </c>
      <c r="S242" s="200">
        <v>0</v>
      </c>
      <c r="T242" s="201">
        <f t="shared" si="23"/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2" t="s">
        <v>228</v>
      </c>
      <c r="AT242" s="202" t="s">
        <v>146</v>
      </c>
      <c r="AU242" s="202" t="s">
        <v>84</v>
      </c>
      <c r="AY242" s="19" t="s">
        <v>143</v>
      </c>
      <c r="BE242" s="203">
        <f t="shared" si="24"/>
        <v>0</v>
      </c>
      <c r="BF242" s="203">
        <f t="shared" si="25"/>
        <v>0</v>
      </c>
      <c r="BG242" s="203">
        <f t="shared" si="26"/>
        <v>0</v>
      </c>
      <c r="BH242" s="203">
        <f t="shared" si="27"/>
        <v>0</v>
      </c>
      <c r="BI242" s="203">
        <f t="shared" si="28"/>
        <v>0</v>
      </c>
      <c r="BJ242" s="19" t="s">
        <v>82</v>
      </c>
      <c r="BK242" s="203">
        <f t="shared" si="29"/>
        <v>0</v>
      </c>
      <c r="BL242" s="19" t="s">
        <v>228</v>
      </c>
      <c r="BM242" s="202" t="s">
        <v>1397</v>
      </c>
    </row>
    <row r="243" spans="1:65" s="2" customFormat="1" ht="21.75" customHeight="1">
      <c r="A243" s="36"/>
      <c r="B243" s="37"/>
      <c r="C243" s="190" t="s">
        <v>476</v>
      </c>
      <c r="D243" s="190" t="s">
        <v>146</v>
      </c>
      <c r="E243" s="191" t="s">
        <v>1398</v>
      </c>
      <c r="F243" s="192" t="s">
        <v>1399</v>
      </c>
      <c r="G243" s="193" t="s">
        <v>149</v>
      </c>
      <c r="H243" s="194">
        <v>1</v>
      </c>
      <c r="I243" s="195"/>
      <c r="J243" s="196">
        <f t="shared" si="20"/>
        <v>0</v>
      </c>
      <c r="K243" s="197"/>
      <c r="L243" s="41"/>
      <c r="M243" s="198" t="s">
        <v>19</v>
      </c>
      <c r="N243" s="199" t="s">
        <v>45</v>
      </c>
      <c r="O243" s="66"/>
      <c r="P243" s="200">
        <f t="shared" si="21"/>
        <v>0</v>
      </c>
      <c r="Q243" s="200">
        <v>0</v>
      </c>
      <c r="R243" s="200">
        <f t="shared" si="22"/>
        <v>0</v>
      </c>
      <c r="S243" s="200">
        <v>2.2499999999999998E-3</v>
      </c>
      <c r="T243" s="201">
        <f t="shared" si="23"/>
        <v>2.2499999999999998E-3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02" t="s">
        <v>228</v>
      </c>
      <c r="AT243" s="202" t="s">
        <v>146</v>
      </c>
      <c r="AU243" s="202" t="s">
        <v>84</v>
      </c>
      <c r="AY243" s="19" t="s">
        <v>143</v>
      </c>
      <c r="BE243" s="203">
        <f t="shared" si="24"/>
        <v>0</v>
      </c>
      <c r="BF243" s="203">
        <f t="shared" si="25"/>
        <v>0</v>
      </c>
      <c r="BG243" s="203">
        <f t="shared" si="26"/>
        <v>0</v>
      </c>
      <c r="BH243" s="203">
        <f t="shared" si="27"/>
        <v>0</v>
      </c>
      <c r="BI243" s="203">
        <f t="shared" si="28"/>
        <v>0</v>
      </c>
      <c r="BJ243" s="19" t="s">
        <v>82</v>
      </c>
      <c r="BK243" s="203">
        <f t="shared" si="29"/>
        <v>0</v>
      </c>
      <c r="BL243" s="19" t="s">
        <v>228</v>
      </c>
      <c r="BM243" s="202" t="s">
        <v>1400</v>
      </c>
    </row>
    <row r="244" spans="1:65" s="2" customFormat="1" ht="16.5" customHeight="1">
      <c r="A244" s="36"/>
      <c r="B244" s="37"/>
      <c r="C244" s="190" t="s">
        <v>480</v>
      </c>
      <c r="D244" s="190" t="s">
        <v>146</v>
      </c>
      <c r="E244" s="191" t="s">
        <v>1401</v>
      </c>
      <c r="F244" s="192" t="s">
        <v>1402</v>
      </c>
      <c r="G244" s="193" t="s">
        <v>1041</v>
      </c>
      <c r="H244" s="194">
        <v>1</v>
      </c>
      <c r="I244" s="195"/>
      <c r="J244" s="196">
        <f t="shared" si="20"/>
        <v>0</v>
      </c>
      <c r="K244" s="197"/>
      <c r="L244" s="41"/>
      <c r="M244" s="198" t="s">
        <v>19</v>
      </c>
      <c r="N244" s="199" t="s">
        <v>45</v>
      </c>
      <c r="O244" s="66"/>
      <c r="P244" s="200">
        <f t="shared" si="21"/>
        <v>0</v>
      </c>
      <c r="Q244" s="200">
        <v>1.8400000000000001E-3</v>
      </c>
      <c r="R244" s="200">
        <f t="shared" si="22"/>
        <v>1.8400000000000001E-3</v>
      </c>
      <c r="S244" s="200">
        <v>0</v>
      </c>
      <c r="T244" s="201">
        <f t="shared" si="23"/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2" t="s">
        <v>228</v>
      </c>
      <c r="AT244" s="202" t="s">
        <v>146</v>
      </c>
      <c r="AU244" s="202" t="s">
        <v>84</v>
      </c>
      <c r="AY244" s="19" t="s">
        <v>143</v>
      </c>
      <c r="BE244" s="203">
        <f t="shared" si="24"/>
        <v>0</v>
      </c>
      <c r="BF244" s="203">
        <f t="shared" si="25"/>
        <v>0</v>
      </c>
      <c r="BG244" s="203">
        <f t="shared" si="26"/>
        <v>0</v>
      </c>
      <c r="BH244" s="203">
        <f t="shared" si="27"/>
        <v>0</v>
      </c>
      <c r="BI244" s="203">
        <f t="shared" si="28"/>
        <v>0</v>
      </c>
      <c r="BJ244" s="19" t="s">
        <v>82</v>
      </c>
      <c r="BK244" s="203">
        <f t="shared" si="29"/>
        <v>0</v>
      </c>
      <c r="BL244" s="19" t="s">
        <v>228</v>
      </c>
      <c r="BM244" s="202" t="s">
        <v>1403</v>
      </c>
    </row>
    <row r="245" spans="1:65" s="2" customFormat="1" ht="21.75" customHeight="1">
      <c r="A245" s="36"/>
      <c r="B245" s="37"/>
      <c r="C245" s="190" t="s">
        <v>484</v>
      </c>
      <c r="D245" s="190" t="s">
        <v>146</v>
      </c>
      <c r="E245" s="191" t="s">
        <v>1404</v>
      </c>
      <c r="F245" s="192" t="s">
        <v>1405</v>
      </c>
      <c r="G245" s="193" t="s">
        <v>149</v>
      </c>
      <c r="H245" s="194">
        <v>1</v>
      </c>
      <c r="I245" s="195"/>
      <c r="J245" s="196">
        <f t="shared" si="20"/>
        <v>0</v>
      </c>
      <c r="K245" s="197"/>
      <c r="L245" s="41"/>
      <c r="M245" s="198" t="s">
        <v>19</v>
      </c>
      <c r="N245" s="199" t="s">
        <v>45</v>
      </c>
      <c r="O245" s="66"/>
      <c r="P245" s="200">
        <f t="shared" si="21"/>
        <v>0</v>
      </c>
      <c r="Q245" s="200">
        <v>2.4000000000000001E-4</v>
      </c>
      <c r="R245" s="200">
        <f t="shared" si="22"/>
        <v>2.4000000000000001E-4</v>
      </c>
      <c r="S245" s="200">
        <v>0</v>
      </c>
      <c r="T245" s="201">
        <f t="shared" si="23"/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02" t="s">
        <v>228</v>
      </c>
      <c r="AT245" s="202" t="s">
        <v>146</v>
      </c>
      <c r="AU245" s="202" t="s">
        <v>84</v>
      </c>
      <c r="AY245" s="19" t="s">
        <v>143</v>
      </c>
      <c r="BE245" s="203">
        <f t="shared" si="24"/>
        <v>0</v>
      </c>
      <c r="BF245" s="203">
        <f t="shared" si="25"/>
        <v>0</v>
      </c>
      <c r="BG245" s="203">
        <f t="shared" si="26"/>
        <v>0</v>
      </c>
      <c r="BH245" s="203">
        <f t="shared" si="27"/>
        <v>0</v>
      </c>
      <c r="BI245" s="203">
        <f t="shared" si="28"/>
        <v>0</v>
      </c>
      <c r="BJ245" s="19" t="s">
        <v>82</v>
      </c>
      <c r="BK245" s="203">
        <f t="shared" si="29"/>
        <v>0</v>
      </c>
      <c r="BL245" s="19" t="s">
        <v>228</v>
      </c>
      <c r="BM245" s="202" t="s">
        <v>1406</v>
      </c>
    </row>
    <row r="246" spans="1:65" s="2" customFormat="1" ht="21.75" customHeight="1">
      <c r="A246" s="36"/>
      <c r="B246" s="37"/>
      <c r="C246" s="190" t="s">
        <v>488</v>
      </c>
      <c r="D246" s="190" t="s">
        <v>146</v>
      </c>
      <c r="E246" s="191" t="s">
        <v>1407</v>
      </c>
      <c r="F246" s="192" t="s">
        <v>1408</v>
      </c>
      <c r="G246" s="193" t="s">
        <v>149</v>
      </c>
      <c r="H246" s="194">
        <v>1</v>
      </c>
      <c r="I246" s="195"/>
      <c r="J246" s="196">
        <f t="shared" si="20"/>
        <v>0</v>
      </c>
      <c r="K246" s="197"/>
      <c r="L246" s="41"/>
      <c r="M246" s="198" t="s">
        <v>19</v>
      </c>
      <c r="N246" s="199" t="s">
        <v>45</v>
      </c>
      <c r="O246" s="66"/>
      <c r="P246" s="200">
        <f t="shared" si="21"/>
        <v>0</v>
      </c>
      <c r="Q246" s="200">
        <v>2.7999999999999998E-4</v>
      </c>
      <c r="R246" s="200">
        <f t="shared" si="22"/>
        <v>2.7999999999999998E-4</v>
      </c>
      <c r="S246" s="200">
        <v>0</v>
      </c>
      <c r="T246" s="201">
        <f t="shared" si="23"/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2" t="s">
        <v>228</v>
      </c>
      <c r="AT246" s="202" t="s">
        <v>146</v>
      </c>
      <c r="AU246" s="202" t="s">
        <v>84</v>
      </c>
      <c r="AY246" s="19" t="s">
        <v>143</v>
      </c>
      <c r="BE246" s="203">
        <f t="shared" si="24"/>
        <v>0</v>
      </c>
      <c r="BF246" s="203">
        <f t="shared" si="25"/>
        <v>0</v>
      </c>
      <c r="BG246" s="203">
        <f t="shared" si="26"/>
        <v>0</v>
      </c>
      <c r="BH246" s="203">
        <f t="shared" si="27"/>
        <v>0</v>
      </c>
      <c r="BI246" s="203">
        <f t="shared" si="28"/>
        <v>0</v>
      </c>
      <c r="BJ246" s="19" t="s">
        <v>82</v>
      </c>
      <c r="BK246" s="203">
        <f t="shared" si="29"/>
        <v>0</v>
      </c>
      <c r="BL246" s="19" t="s">
        <v>228</v>
      </c>
      <c r="BM246" s="202" t="s">
        <v>1409</v>
      </c>
    </row>
    <row r="247" spans="1:65" s="2" customFormat="1" ht="16.5" customHeight="1">
      <c r="A247" s="36"/>
      <c r="B247" s="37"/>
      <c r="C247" s="190" t="s">
        <v>494</v>
      </c>
      <c r="D247" s="190" t="s">
        <v>146</v>
      </c>
      <c r="E247" s="191" t="s">
        <v>1410</v>
      </c>
      <c r="F247" s="192" t="s">
        <v>1411</v>
      </c>
      <c r="G247" s="193" t="s">
        <v>149</v>
      </c>
      <c r="H247" s="194">
        <v>1</v>
      </c>
      <c r="I247" s="195"/>
      <c r="J247" s="196">
        <f t="shared" si="20"/>
        <v>0</v>
      </c>
      <c r="K247" s="197"/>
      <c r="L247" s="41"/>
      <c r="M247" s="198" t="s">
        <v>19</v>
      </c>
      <c r="N247" s="199" t="s">
        <v>45</v>
      </c>
      <c r="O247" s="66"/>
      <c r="P247" s="200">
        <f t="shared" si="21"/>
        <v>0</v>
      </c>
      <c r="Q247" s="200">
        <v>0</v>
      </c>
      <c r="R247" s="200">
        <f t="shared" si="22"/>
        <v>0</v>
      </c>
      <c r="S247" s="200">
        <v>0</v>
      </c>
      <c r="T247" s="201">
        <f t="shared" si="23"/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02" t="s">
        <v>228</v>
      </c>
      <c r="AT247" s="202" t="s">
        <v>146</v>
      </c>
      <c r="AU247" s="202" t="s">
        <v>84</v>
      </c>
      <c r="AY247" s="19" t="s">
        <v>143</v>
      </c>
      <c r="BE247" s="203">
        <f t="shared" si="24"/>
        <v>0</v>
      </c>
      <c r="BF247" s="203">
        <f t="shared" si="25"/>
        <v>0</v>
      </c>
      <c r="BG247" s="203">
        <f t="shared" si="26"/>
        <v>0</v>
      </c>
      <c r="BH247" s="203">
        <f t="shared" si="27"/>
        <v>0</v>
      </c>
      <c r="BI247" s="203">
        <f t="shared" si="28"/>
        <v>0</v>
      </c>
      <c r="BJ247" s="19" t="s">
        <v>82</v>
      </c>
      <c r="BK247" s="203">
        <f t="shared" si="29"/>
        <v>0</v>
      </c>
      <c r="BL247" s="19" t="s">
        <v>228</v>
      </c>
      <c r="BM247" s="202" t="s">
        <v>1412</v>
      </c>
    </row>
    <row r="248" spans="1:65" s="2" customFormat="1" ht="33" customHeight="1">
      <c r="A248" s="36"/>
      <c r="B248" s="37"/>
      <c r="C248" s="190" t="s">
        <v>498</v>
      </c>
      <c r="D248" s="190" t="s">
        <v>146</v>
      </c>
      <c r="E248" s="191" t="s">
        <v>1413</v>
      </c>
      <c r="F248" s="192" t="s">
        <v>1414</v>
      </c>
      <c r="G248" s="193" t="s">
        <v>461</v>
      </c>
      <c r="H248" s="262"/>
      <c r="I248" s="195"/>
      <c r="J248" s="196">
        <f t="shared" si="20"/>
        <v>0</v>
      </c>
      <c r="K248" s="197"/>
      <c r="L248" s="41"/>
      <c r="M248" s="198" t="s">
        <v>19</v>
      </c>
      <c r="N248" s="199" t="s">
        <v>45</v>
      </c>
      <c r="O248" s="66"/>
      <c r="P248" s="200">
        <f t="shared" si="21"/>
        <v>0</v>
      </c>
      <c r="Q248" s="200">
        <v>0</v>
      </c>
      <c r="R248" s="200">
        <f t="shared" si="22"/>
        <v>0</v>
      </c>
      <c r="S248" s="200">
        <v>0</v>
      </c>
      <c r="T248" s="201">
        <f t="shared" si="23"/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02" t="s">
        <v>228</v>
      </c>
      <c r="AT248" s="202" t="s">
        <v>146</v>
      </c>
      <c r="AU248" s="202" t="s">
        <v>84</v>
      </c>
      <c r="AY248" s="19" t="s">
        <v>143</v>
      </c>
      <c r="BE248" s="203">
        <f t="shared" si="24"/>
        <v>0</v>
      </c>
      <c r="BF248" s="203">
        <f t="shared" si="25"/>
        <v>0</v>
      </c>
      <c r="BG248" s="203">
        <f t="shared" si="26"/>
        <v>0</v>
      </c>
      <c r="BH248" s="203">
        <f t="shared" si="27"/>
        <v>0</v>
      </c>
      <c r="BI248" s="203">
        <f t="shared" si="28"/>
        <v>0</v>
      </c>
      <c r="BJ248" s="19" t="s">
        <v>82</v>
      </c>
      <c r="BK248" s="203">
        <f t="shared" si="29"/>
        <v>0</v>
      </c>
      <c r="BL248" s="19" t="s">
        <v>228</v>
      </c>
      <c r="BM248" s="202" t="s">
        <v>1415</v>
      </c>
    </row>
    <row r="249" spans="1:65" s="12" customFormat="1" ht="22.9" customHeight="1">
      <c r="B249" s="174"/>
      <c r="C249" s="175"/>
      <c r="D249" s="176" t="s">
        <v>73</v>
      </c>
      <c r="E249" s="188" t="s">
        <v>1037</v>
      </c>
      <c r="F249" s="188" t="s">
        <v>1038</v>
      </c>
      <c r="G249" s="175"/>
      <c r="H249" s="175"/>
      <c r="I249" s="178"/>
      <c r="J249" s="189">
        <f>BK249</f>
        <v>0</v>
      </c>
      <c r="K249" s="175"/>
      <c r="L249" s="180"/>
      <c r="M249" s="181"/>
      <c r="N249" s="182"/>
      <c r="O249" s="182"/>
      <c r="P249" s="183">
        <f>SUM(P250:P266)</f>
        <v>0</v>
      </c>
      <c r="Q249" s="182"/>
      <c r="R249" s="183">
        <f>SUM(R250:R266)</f>
        <v>9.1399999999999995E-2</v>
      </c>
      <c r="S249" s="182"/>
      <c r="T249" s="184">
        <f>SUM(T250:T266)</f>
        <v>0</v>
      </c>
      <c r="AR249" s="185" t="s">
        <v>84</v>
      </c>
      <c r="AT249" s="186" t="s">
        <v>73</v>
      </c>
      <c r="AU249" s="186" t="s">
        <v>82</v>
      </c>
      <c r="AY249" s="185" t="s">
        <v>143</v>
      </c>
      <c r="BK249" s="187">
        <f>SUM(BK250:BK266)</f>
        <v>0</v>
      </c>
    </row>
    <row r="250" spans="1:65" s="2" customFormat="1" ht="33" customHeight="1">
      <c r="A250" s="36"/>
      <c r="B250" s="37"/>
      <c r="C250" s="190" t="s">
        <v>502</v>
      </c>
      <c r="D250" s="190" t="s">
        <v>146</v>
      </c>
      <c r="E250" s="191" t="s">
        <v>1416</v>
      </c>
      <c r="F250" s="192" t="s">
        <v>1417</v>
      </c>
      <c r="G250" s="193" t="s">
        <v>1041</v>
      </c>
      <c r="H250" s="194">
        <v>1</v>
      </c>
      <c r="I250" s="195"/>
      <c r="J250" s="196">
        <f>ROUND(I250*H250,2)</f>
        <v>0</v>
      </c>
      <c r="K250" s="197"/>
      <c r="L250" s="41"/>
      <c r="M250" s="198" t="s">
        <v>19</v>
      </c>
      <c r="N250" s="199" t="s">
        <v>45</v>
      </c>
      <c r="O250" s="66"/>
      <c r="P250" s="200">
        <f>O250*H250</f>
        <v>0</v>
      </c>
      <c r="Q250" s="200">
        <v>4.1000000000000003E-3</v>
      </c>
      <c r="R250" s="200">
        <f>Q250*H250</f>
        <v>4.1000000000000003E-3</v>
      </c>
      <c r="S250" s="200">
        <v>0</v>
      </c>
      <c r="T250" s="201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02" t="s">
        <v>228</v>
      </c>
      <c r="AT250" s="202" t="s">
        <v>146</v>
      </c>
      <c r="AU250" s="202" t="s">
        <v>84</v>
      </c>
      <c r="AY250" s="19" t="s">
        <v>143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19" t="s">
        <v>82</v>
      </c>
      <c r="BK250" s="203">
        <f>ROUND(I250*H250,2)</f>
        <v>0</v>
      </c>
      <c r="BL250" s="19" t="s">
        <v>228</v>
      </c>
      <c r="BM250" s="202" t="s">
        <v>1418</v>
      </c>
    </row>
    <row r="251" spans="1:65" s="13" customFormat="1" ht="11.25">
      <c r="B251" s="208"/>
      <c r="C251" s="209"/>
      <c r="D251" s="204" t="s">
        <v>181</v>
      </c>
      <c r="E251" s="210" t="s">
        <v>19</v>
      </c>
      <c r="F251" s="211" t="s">
        <v>1419</v>
      </c>
      <c r="G251" s="209"/>
      <c r="H251" s="212">
        <v>1</v>
      </c>
      <c r="I251" s="213"/>
      <c r="J251" s="209"/>
      <c r="K251" s="209"/>
      <c r="L251" s="214"/>
      <c r="M251" s="215"/>
      <c r="N251" s="216"/>
      <c r="O251" s="216"/>
      <c r="P251" s="216"/>
      <c r="Q251" s="216"/>
      <c r="R251" s="216"/>
      <c r="S251" s="216"/>
      <c r="T251" s="217"/>
      <c r="AT251" s="218" t="s">
        <v>181</v>
      </c>
      <c r="AU251" s="218" t="s">
        <v>84</v>
      </c>
      <c r="AV251" s="13" t="s">
        <v>84</v>
      </c>
      <c r="AW251" s="13" t="s">
        <v>35</v>
      </c>
      <c r="AX251" s="13" t="s">
        <v>82</v>
      </c>
      <c r="AY251" s="218" t="s">
        <v>143</v>
      </c>
    </row>
    <row r="252" spans="1:65" s="2" customFormat="1" ht="33" customHeight="1">
      <c r="A252" s="36"/>
      <c r="B252" s="37"/>
      <c r="C252" s="190" t="s">
        <v>506</v>
      </c>
      <c r="D252" s="190" t="s">
        <v>146</v>
      </c>
      <c r="E252" s="191" t="s">
        <v>1420</v>
      </c>
      <c r="F252" s="192" t="s">
        <v>1421</v>
      </c>
      <c r="G252" s="193" t="s">
        <v>1041</v>
      </c>
      <c r="H252" s="194">
        <v>1</v>
      </c>
      <c r="I252" s="195"/>
      <c r="J252" s="196">
        <f>ROUND(I252*H252,2)</f>
        <v>0</v>
      </c>
      <c r="K252" s="197"/>
      <c r="L252" s="41"/>
      <c r="M252" s="198" t="s">
        <v>19</v>
      </c>
      <c r="N252" s="199" t="s">
        <v>45</v>
      </c>
      <c r="O252" s="66"/>
      <c r="P252" s="200">
        <f>O252*H252</f>
        <v>0</v>
      </c>
      <c r="Q252" s="200">
        <v>5.7999999999999996E-3</v>
      </c>
      <c r="R252" s="200">
        <f>Q252*H252</f>
        <v>5.7999999999999996E-3</v>
      </c>
      <c r="S252" s="200">
        <v>0</v>
      </c>
      <c r="T252" s="201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02" t="s">
        <v>228</v>
      </c>
      <c r="AT252" s="202" t="s">
        <v>146</v>
      </c>
      <c r="AU252" s="202" t="s">
        <v>84</v>
      </c>
      <c r="AY252" s="19" t="s">
        <v>143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19" t="s">
        <v>82</v>
      </c>
      <c r="BK252" s="203">
        <f>ROUND(I252*H252,2)</f>
        <v>0</v>
      </c>
      <c r="BL252" s="19" t="s">
        <v>228</v>
      </c>
      <c r="BM252" s="202" t="s">
        <v>1422</v>
      </c>
    </row>
    <row r="253" spans="1:65" s="13" customFormat="1" ht="11.25">
      <c r="B253" s="208"/>
      <c r="C253" s="209"/>
      <c r="D253" s="204" t="s">
        <v>181</v>
      </c>
      <c r="E253" s="210" t="s">
        <v>19</v>
      </c>
      <c r="F253" s="211" t="s">
        <v>1423</v>
      </c>
      <c r="G253" s="209"/>
      <c r="H253" s="212">
        <v>1</v>
      </c>
      <c r="I253" s="213"/>
      <c r="J253" s="209"/>
      <c r="K253" s="209"/>
      <c r="L253" s="214"/>
      <c r="M253" s="215"/>
      <c r="N253" s="216"/>
      <c r="O253" s="216"/>
      <c r="P253" s="216"/>
      <c r="Q253" s="216"/>
      <c r="R253" s="216"/>
      <c r="S253" s="216"/>
      <c r="T253" s="217"/>
      <c r="AT253" s="218" t="s">
        <v>181</v>
      </c>
      <c r="AU253" s="218" t="s">
        <v>84</v>
      </c>
      <c r="AV253" s="13" t="s">
        <v>84</v>
      </c>
      <c r="AW253" s="13" t="s">
        <v>35</v>
      </c>
      <c r="AX253" s="13" t="s">
        <v>82</v>
      </c>
      <c r="AY253" s="218" t="s">
        <v>143</v>
      </c>
    </row>
    <row r="254" spans="1:65" s="2" customFormat="1" ht="33" customHeight="1">
      <c r="A254" s="36"/>
      <c r="B254" s="37"/>
      <c r="C254" s="190" t="s">
        <v>510</v>
      </c>
      <c r="D254" s="190" t="s">
        <v>146</v>
      </c>
      <c r="E254" s="191" t="s">
        <v>1424</v>
      </c>
      <c r="F254" s="192" t="s">
        <v>1425</v>
      </c>
      <c r="G254" s="193" t="s">
        <v>1041</v>
      </c>
      <c r="H254" s="194">
        <v>1</v>
      </c>
      <c r="I254" s="195"/>
      <c r="J254" s="196">
        <f>ROUND(I254*H254,2)</f>
        <v>0</v>
      </c>
      <c r="K254" s="197"/>
      <c r="L254" s="41"/>
      <c r="M254" s="198" t="s">
        <v>19</v>
      </c>
      <c r="N254" s="199" t="s">
        <v>45</v>
      </c>
      <c r="O254" s="66"/>
      <c r="P254" s="200">
        <f>O254*H254</f>
        <v>0</v>
      </c>
      <c r="Q254" s="200">
        <v>7.0000000000000001E-3</v>
      </c>
      <c r="R254" s="200">
        <f>Q254*H254</f>
        <v>7.0000000000000001E-3</v>
      </c>
      <c r="S254" s="200">
        <v>0</v>
      </c>
      <c r="T254" s="201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02" t="s">
        <v>228</v>
      </c>
      <c r="AT254" s="202" t="s">
        <v>146</v>
      </c>
      <c r="AU254" s="202" t="s">
        <v>84</v>
      </c>
      <c r="AY254" s="19" t="s">
        <v>143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19" t="s">
        <v>82</v>
      </c>
      <c r="BK254" s="203">
        <f>ROUND(I254*H254,2)</f>
        <v>0</v>
      </c>
      <c r="BL254" s="19" t="s">
        <v>228</v>
      </c>
      <c r="BM254" s="202" t="s">
        <v>1426</v>
      </c>
    </row>
    <row r="255" spans="1:65" s="13" customFormat="1" ht="11.25">
      <c r="B255" s="208"/>
      <c r="C255" s="209"/>
      <c r="D255" s="204" t="s">
        <v>181</v>
      </c>
      <c r="E255" s="210" t="s">
        <v>19</v>
      </c>
      <c r="F255" s="211" t="s">
        <v>1427</v>
      </c>
      <c r="G255" s="209"/>
      <c r="H255" s="212">
        <v>1</v>
      </c>
      <c r="I255" s="213"/>
      <c r="J255" s="209"/>
      <c r="K255" s="209"/>
      <c r="L255" s="214"/>
      <c r="M255" s="215"/>
      <c r="N255" s="216"/>
      <c r="O255" s="216"/>
      <c r="P255" s="216"/>
      <c r="Q255" s="216"/>
      <c r="R255" s="216"/>
      <c r="S255" s="216"/>
      <c r="T255" s="217"/>
      <c r="AT255" s="218" t="s">
        <v>181</v>
      </c>
      <c r="AU255" s="218" t="s">
        <v>84</v>
      </c>
      <c r="AV255" s="13" t="s">
        <v>84</v>
      </c>
      <c r="AW255" s="13" t="s">
        <v>35</v>
      </c>
      <c r="AX255" s="13" t="s">
        <v>82</v>
      </c>
      <c r="AY255" s="218" t="s">
        <v>143</v>
      </c>
    </row>
    <row r="256" spans="1:65" s="2" customFormat="1" ht="33" customHeight="1">
      <c r="A256" s="36"/>
      <c r="B256" s="37"/>
      <c r="C256" s="190" t="s">
        <v>515</v>
      </c>
      <c r="D256" s="190" t="s">
        <v>146</v>
      </c>
      <c r="E256" s="191" t="s">
        <v>1428</v>
      </c>
      <c r="F256" s="192" t="s">
        <v>1429</v>
      </c>
      <c r="G256" s="193" t="s">
        <v>1041</v>
      </c>
      <c r="H256" s="194">
        <v>4</v>
      </c>
      <c r="I256" s="195"/>
      <c r="J256" s="196">
        <f>ROUND(I256*H256,2)</f>
        <v>0</v>
      </c>
      <c r="K256" s="197"/>
      <c r="L256" s="41"/>
      <c r="M256" s="198" t="s">
        <v>19</v>
      </c>
      <c r="N256" s="199" t="s">
        <v>45</v>
      </c>
      <c r="O256" s="66"/>
      <c r="P256" s="200">
        <f>O256*H256</f>
        <v>0</v>
      </c>
      <c r="Q256" s="200">
        <v>7.1000000000000004E-3</v>
      </c>
      <c r="R256" s="200">
        <f>Q256*H256</f>
        <v>2.8400000000000002E-2</v>
      </c>
      <c r="S256" s="200">
        <v>0</v>
      </c>
      <c r="T256" s="201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02" t="s">
        <v>228</v>
      </c>
      <c r="AT256" s="202" t="s">
        <v>146</v>
      </c>
      <c r="AU256" s="202" t="s">
        <v>84</v>
      </c>
      <c r="AY256" s="19" t="s">
        <v>143</v>
      </c>
      <c r="BE256" s="203">
        <f>IF(N256="základní",J256,0)</f>
        <v>0</v>
      </c>
      <c r="BF256" s="203">
        <f>IF(N256="snížená",J256,0)</f>
        <v>0</v>
      </c>
      <c r="BG256" s="203">
        <f>IF(N256="zákl. přenesená",J256,0)</f>
        <v>0</v>
      </c>
      <c r="BH256" s="203">
        <f>IF(N256="sníž. přenesená",J256,0)</f>
        <v>0</v>
      </c>
      <c r="BI256" s="203">
        <f>IF(N256="nulová",J256,0)</f>
        <v>0</v>
      </c>
      <c r="BJ256" s="19" t="s">
        <v>82</v>
      </c>
      <c r="BK256" s="203">
        <f>ROUND(I256*H256,2)</f>
        <v>0</v>
      </c>
      <c r="BL256" s="19" t="s">
        <v>228</v>
      </c>
      <c r="BM256" s="202" t="s">
        <v>1430</v>
      </c>
    </row>
    <row r="257" spans="1:65" s="13" customFormat="1" ht="11.25">
      <c r="B257" s="208"/>
      <c r="C257" s="209"/>
      <c r="D257" s="204" t="s">
        <v>181</v>
      </c>
      <c r="E257" s="210" t="s">
        <v>19</v>
      </c>
      <c r="F257" s="211" t="s">
        <v>1431</v>
      </c>
      <c r="G257" s="209"/>
      <c r="H257" s="212">
        <v>2</v>
      </c>
      <c r="I257" s="213"/>
      <c r="J257" s="209"/>
      <c r="K257" s="209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181</v>
      </c>
      <c r="AU257" s="218" t="s">
        <v>84</v>
      </c>
      <c r="AV257" s="13" t="s">
        <v>84</v>
      </c>
      <c r="AW257" s="13" t="s">
        <v>35</v>
      </c>
      <c r="AX257" s="13" t="s">
        <v>74</v>
      </c>
      <c r="AY257" s="218" t="s">
        <v>143</v>
      </c>
    </row>
    <row r="258" spans="1:65" s="13" customFormat="1" ht="11.25">
      <c r="B258" s="208"/>
      <c r="C258" s="209"/>
      <c r="D258" s="204" t="s">
        <v>181</v>
      </c>
      <c r="E258" s="210" t="s">
        <v>19</v>
      </c>
      <c r="F258" s="211" t="s">
        <v>1432</v>
      </c>
      <c r="G258" s="209"/>
      <c r="H258" s="212">
        <v>2</v>
      </c>
      <c r="I258" s="213"/>
      <c r="J258" s="209"/>
      <c r="K258" s="209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181</v>
      </c>
      <c r="AU258" s="218" t="s">
        <v>84</v>
      </c>
      <c r="AV258" s="13" t="s">
        <v>84</v>
      </c>
      <c r="AW258" s="13" t="s">
        <v>35</v>
      </c>
      <c r="AX258" s="13" t="s">
        <v>74</v>
      </c>
      <c r="AY258" s="218" t="s">
        <v>143</v>
      </c>
    </row>
    <row r="259" spans="1:65" s="14" customFormat="1" ht="11.25">
      <c r="B259" s="219"/>
      <c r="C259" s="220"/>
      <c r="D259" s="204" t="s">
        <v>181</v>
      </c>
      <c r="E259" s="221" t="s">
        <v>19</v>
      </c>
      <c r="F259" s="222" t="s">
        <v>189</v>
      </c>
      <c r="G259" s="220"/>
      <c r="H259" s="223">
        <v>4</v>
      </c>
      <c r="I259" s="224"/>
      <c r="J259" s="220"/>
      <c r="K259" s="220"/>
      <c r="L259" s="225"/>
      <c r="M259" s="226"/>
      <c r="N259" s="227"/>
      <c r="O259" s="227"/>
      <c r="P259" s="227"/>
      <c r="Q259" s="227"/>
      <c r="R259" s="227"/>
      <c r="S259" s="227"/>
      <c r="T259" s="228"/>
      <c r="AT259" s="229" t="s">
        <v>181</v>
      </c>
      <c r="AU259" s="229" t="s">
        <v>84</v>
      </c>
      <c r="AV259" s="14" t="s">
        <v>150</v>
      </c>
      <c r="AW259" s="14" t="s">
        <v>35</v>
      </c>
      <c r="AX259" s="14" t="s">
        <v>82</v>
      </c>
      <c r="AY259" s="229" t="s">
        <v>143</v>
      </c>
    </row>
    <row r="260" spans="1:65" s="2" customFormat="1" ht="33" customHeight="1">
      <c r="A260" s="36"/>
      <c r="B260" s="37"/>
      <c r="C260" s="190" t="s">
        <v>519</v>
      </c>
      <c r="D260" s="190" t="s">
        <v>146</v>
      </c>
      <c r="E260" s="191" t="s">
        <v>1433</v>
      </c>
      <c r="F260" s="192" t="s">
        <v>1434</v>
      </c>
      <c r="G260" s="193" t="s">
        <v>1041</v>
      </c>
      <c r="H260" s="194">
        <v>2</v>
      </c>
      <c r="I260" s="195"/>
      <c r="J260" s="196">
        <f>ROUND(I260*H260,2)</f>
        <v>0</v>
      </c>
      <c r="K260" s="197"/>
      <c r="L260" s="41"/>
      <c r="M260" s="198" t="s">
        <v>19</v>
      </c>
      <c r="N260" s="199" t="s">
        <v>45</v>
      </c>
      <c r="O260" s="66"/>
      <c r="P260" s="200">
        <f>O260*H260</f>
        <v>0</v>
      </c>
      <c r="Q260" s="200">
        <v>8.3999999999999995E-3</v>
      </c>
      <c r="R260" s="200">
        <f>Q260*H260</f>
        <v>1.6799999999999999E-2</v>
      </c>
      <c r="S260" s="200">
        <v>0</v>
      </c>
      <c r="T260" s="201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02" t="s">
        <v>228</v>
      </c>
      <c r="AT260" s="202" t="s">
        <v>146</v>
      </c>
      <c r="AU260" s="202" t="s">
        <v>84</v>
      </c>
      <c r="AY260" s="19" t="s">
        <v>143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19" t="s">
        <v>82</v>
      </c>
      <c r="BK260" s="203">
        <f>ROUND(I260*H260,2)</f>
        <v>0</v>
      </c>
      <c r="BL260" s="19" t="s">
        <v>228</v>
      </c>
      <c r="BM260" s="202" t="s">
        <v>1435</v>
      </c>
    </row>
    <row r="261" spans="1:65" s="13" customFormat="1" ht="11.25">
      <c r="B261" s="208"/>
      <c r="C261" s="209"/>
      <c r="D261" s="204" t="s">
        <v>181</v>
      </c>
      <c r="E261" s="210" t="s">
        <v>19</v>
      </c>
      <c r="F261" s="211" t="s">
        <v>1436</v>
      </c>
      <c r="G261" s="209"/>
      <c r="H261" s="212">
        <v>2</v>
      </c>
      <c r="I261" s="213"/>
      <c r="J261" s="209"/>
      <c r="K261" s="209"/>
      <c r="L261" s="214"/>
      <c r="M261" s="215"/>
      <c r="N261" s="216"/>
      <c r="O261" s="216"/>
      <c r="P261" s="216"/>
      <c r="Q261" s="216"/>
      <c r="R261" s="216"/>
      <c r="S261" s="216"/>
      <c r="T261" s="217"/>
      <c r="AT261" s="218" t="s">
        <v>181</v>
      </c>
      <c r="AU261" s="218" t="s">
        <v>84</v>
      </c>
      <c r="AV261" s="13" t="s">
        <v>84</v>
      </c>
      <c r="AW261" s="13" t="s">
        <v>35</v>
      </c>
      <c r="AX261" s="13" t="s">
        <v>82</v>
      </c>
      <c r="AY261" s="218" t="s">
        <v>143</v>
      </c>
    </row>
    <row r="262" spans="1:65" s="2" customFormat="1" ht="33" customHeight="1">
      <c r="A262" s="36"/>
      <c r="B262" s="37"/>
      <c r="C262" s="190" t="s">
        <v>523</v>
      </c>
      <c r="D262" s="190" t="s">
        <v>146</v>
      </c>
      <c r="E262" s="191" t="s">
        <v>1039</v>
      </c>
      <c r="F262" s="192" t="s">
        <v>1040</v>
      </c>
      <c r="G262" s="193" t="s">
        <v>1041</v>
      </c>
      <c r="H262" s="194">
        <v>1</v>
      </c>
      <c r="I262" s="195"/>
      <c r="J262" s="196">
        <f>ROUND(I262*H262,2)</f>
        <v>0</v>
      </c>
      <c r="K262" s="197"/>
      <c r="L262" s="41"/>
      <c r="M262" s="198" t="s">
        <v>19</v>
      </c>
      <c r="N262" s="199" t="s">
        <v>45</v>
      </c>
      <c r="O262" s="66"/>
      <c r="P262" s="200">
        <f>O262*H262</f>
        <v>0</v>
      </c>
      <c r="Q262" s="200">
        <v>9.1000000000000004E-3</v>
      </c>
      <c r="R262" s="200">
        <f>Q262*H262</f>
        <v>9.1000000000000004E-3</v>
      </c>
      <c r="S262" s="200">
        <v>0</v>
      </c>
      <c r="T262" s="201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02" t="s">
        <v>228</v>
      </c>
      <c r="AT262" s="202" t="s">
        <v>146</v>
      </c>
      <c r="AU262" s="202" t="s">
        <v>84</v>
      </c>
      <c r="AY262" s="19" t="s">
        <v>143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19" t="s">
        <v>82</v>
      </c>
      <c r="BK262" s="203">
        <f>ROUND(I262*H262,2)</f>
        <v>0</v>
      </c>
      <c r="BL262" s="19" t="s">
        <v>228</v>
      </c>
      <c r="BM262" s="202" t="s">
        <v>1437</v>
      </c>
    </row>
    <row r="263" spans="1:65" s="13" customFormat="1" ht="11.25">
      <c r="B263" s="208"/>
      <c r="C263" s="209"/>
      <c r="D263" s="204" t="s">
        <v>181</v>
      </c>
      <c r="E263" s="210" t="s">
        <v>19</v>
      </c>
      <c r="F263" s="211" t="s">
        <v>1438</v>
      </c>
      <c r="G263" s="209"/>
      <c r="H263" s="212">
        <v>1</v>
      </c>
      <c r="I263" s="213"/>
      <c r="J263" s="209"/>
      <c r="K263" s="209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181</v>
      </c>
      <c r="AU263" s="218" t="s">
        <v>84</v>
      </c>
      <c r="AV263" s="13" t="s">
        <v>84</v>
      </c>
      <c r="AW263" s="13" t="s">
        <v>35</v>
      </c>
      <c r="AX263" s="13" t="s">
        <v>82</v>
      </c>
      <c r="AY263" s="218" t="s">
        <v>143</v>
      </c>
    </row>
    <row r="264" spans="1:65" s="2" customFormat="1" ht="33" customHeight="1">
      <c r="A264" s="36"/>
      <c r="B264" s="37"/>
      <c r="C264" s="190" t="s">
        <v>528</v>
      </c>
      <c r="D264" s="190" t="s">
        <v>146</v>
      </c>
      <c r="E264" s="191" t="s">
        <v>1439</v>
      </c>
      <c r="F264" s="192" t="s">
        <v>1440</v>
      </c>
      <c r="G264" s="193" t="s">
        <v>1041</v>
      </c>
      <c r="H264" s="194">
        <v>2</v>
      </c>
      <c r="I264" s="195"/>
      <c r="J264" s="196">
        <f>ROUND(I264*H264,2)</f>
        <v>0</v>
      </c>
      <c r="K264" s="197"/>
      <c r="L264" s="41"/>
      <c r="M264" s="198" t="s">
        <v>19</v>
      </c>
      <c r="N264" s="199" t="s">
        <v>45</v>
      </c>
      <c r="O264" s="66"/>
      <c r="P264" s="200">
        <f>O264*H264</f>
        <v>0</v>
      </c>
      <c r="Q264" s="200">
        <v>1.01E-2</v>
      </c>
      <c r="R264" s="200">
        <f>Q264*H264</f>
        <v>2.0199999999999999E-2</v>
      </c>
      <c r="S264" s="200">
        <v>0</v>
      </c>
      <c r="T264" s="201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02" t="s">
        <v>228</v>
      </c>
      <c r="AT264" s="202" t="s">
        <v>146</v>
      </c>
      <c r="AU264" s="202" t="s">
        <v>84</v>
      </c>
      <c r="AY264" s="19" t="s">
        <v>143</v>
      </c>
      <c r="BE264" s="203">
        <f>IF(N264="základní",J264,0)</f>
        <v>0</v>
      </c>
      <c r="BF264" s="203">
        <f>IF(N264="snížená",J264,0)</f>
        <v>0</v>
      </c>
      <c r="BG264" s="203">
        <f>IF(N264="zákl. přenesená",J264,0)</f>
        <v>0</v>
      </c>
      <c r="BH264" s="203">
        <f>IF(N264="sníž. přenesená",J264,0)</f>
        <v>0</v>
      </c>
      <c r="BI264" s="203">
        <f>IF(N264="nulová",J264,0)</f>
        <v>0</v>
      </c>
      <c r="BJ264" s="19" t="s">
        <v>82</v>
      </c>
      <c r="BK264" s="203">
        <f>ROUND(I264*H264,2)</f>
        <v>0</v>
      </c>
      <c r="BL264" s="19" t="s">
        <v>228</v>
      </c>
      <c r="BM264" s="202" t="s">
        <v>1441</v>
      </c>
    </row>
    <row r="265" spans="1:65" s="13" customFormat="1" ht="11.25">
      <c r="B265" s="208"/>
      <c r="C265" s="209"/>
      <c r="D265" s="204" t="s">
        <v>181</v>
      </c>
      <c r="E265" s="210" t="s">
        <v>19</v>
      </c>
      <c r="F265" s="211" t="s">
        <v>1442</v>
      </c>
      <c r="G265" s="209"/>
      <c r="H265" s="212">
        <v>2</v>
      </c>
      <c r="I265" s="213"/>
      <c r="J265" s="209"/>
      <c r="K265" s="209"/>
      <c r="L265" s="214"/>
      <c r="M265" s="215"/>
      <c r="N265" s="216"/>
      <c r="O265" s="216"/>
      <c r="P265" s="216"/>
      <c r="Q265" s="216"/>
      <c r="R265" s="216"/>
      <c r="S265" s="216"/>
      <c r="T265" s="217"/>
      <c r="AT265" s="218" t="s">
        <v>181</v>
      </c>
      <c r="AU265" s="218" t="s">
        <v>84</v>
      </c>
      <c r="AV265" s="13" t="s">
        <v>84</v>
      </c>
      <c r="AW265" s="13" t="s">
        <v>35</v>
      </c>
      <c r="AX265" s="13" t="s">
        <v>82</v>
      </c>
      <c r="AY265" s="218" t="s">
        <v>143</v>
      </c>
    </row>
    <row r="266" spans="1:65" s="2" customFormat="1" ht="33" customHeight="1">
      <c r="A266" s="36"/>
      <c r="B266" s="37"/>
      <c r="C266" s="190" t="s">
        <v>533</v>
      </c>
      <c r="D266" s="190" t="s">
        <v>146</v>
      </c>
      <c r="E266" s="191" t="s">
        <v>1043</v>
      </c>
      <c r="F266" s="192" t="s">
        <v>1044</v>
      </c>
      <c r="G266" s="193" t="s">
        <v>461</v>
      </c>
      <c r="H266" s="262"/>
      <c r="I266" s="195"/>
      <c r="J266" s="196">
        <f>ROUND(I266*H266,2)</f>
        <v>0</v>
      </c>
      <c r="K266" s="197"/>
      <c r="L266" s="41"/>
      <c r="M266" s="198" t="s">
        <v>19</v>
      </c>
      <c r="N266" s="199" t="s">
        <v>45</v>
      </c>
      <c r="O266" s="66"/>
      <c r="P266" s="200">
        <f>O266*H266</f>
        <v>0</v>
      </c>
      <c r="Q266" s="200">
        <v>0</v>
      </c>
      <c r="R266" s="200">
        <f>Q266*H266</f>
        <v>0</v>
      </c>
      <c r="S266" s="200">
        <v>0</v>
      </c>
      <c r="T266" s="201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2" t="s">
        <v>228</v>
      </c>
      <c r="AT266" s="202" t="s">
        <v>146</v>
      </c>
      <c r="AU266" s="202" t="s">
        <v>84</v>
      </c>
      <c r="AY266" s="19" t="s">
        <v>143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19" t="s">
        <v>82</v>
      </c>
      <c r="BK266" s="203">
        <f>ROUND(I266*H266,2)</f>
        <v>0</v>
      </c>
      <c r="BL266" s="19" t="s">
        <v>228</v>
      </c>
      <c r="BM266" s="202" t="s">
        <v>1443</v>
      </c>
    </row>
    <row r="267" spans="1:65" s="12" customFormat="1" ht="22.9" customHeight="1">
      <c r="B267" s="174"/>
      <c r="C267" s="175"/>
      <c r="D267" s="176" t="s">
        <v>73</v>
      </c>
      <c r="E267" s="188" t="s">
        <v>389</v>
      </c>
      <c r="F267" s="188" t="s">
        <v>1444</v>
      </c>
      <c r="G267" s="175"/>
      <c r="H267" s="175"/>
      <c r="I267" s="178"/>
      <c r="J267" s="189">
        <f>BK267</f>
        <v>0</v>
      </c>
      <c r="K267" s="175"/>
      <c r="L267" s="180"/>
      <c r="M267" s="181"/>
      <c r="N267" s="182"/>
      <c r="O267" s="182"/>
      <c r="P267" s="183">
        <f>SUM(P268:P276)</f>
        <v>0</v>
      </c>
      <c r="Q267" s="182"/>
      <c r="R267" s="183">
        <f>SUM(R268:R276)</f>
        <v>6.9999999999999993E-2</v>
      </c>
      <c r="S267" s="182"/>
      <c r="T267" s="184">
        <f>SUM(T268:T276)</f>
        <v>0</v>
      </c>
      <c r="AR267" s="185" t="s">
        <v>84</v>
      </c>
      <c r="AT267" s="186" t="s">
        <v>73</v>
      </c>
      <c r="AU267" s="186" t="s">
        <v>82</v>
      </c>
      <c r="AY267" s="185" t="s">
        <v>143</v>
      </c>
      <c r="BK267" s="187">
        <f>SUM(BK268:BK276)</f>
        <v>0</v>
      </c>
    </row>
    <row r="268" spans="1:65" s="2" customFormat="1" ht="16.5" customHeight="1">
      <c r="A268" s="36"/>
      <c r="B268" s="37"/>
      <c r="C268" s="190" t="s">
        <v>537</v>
      </c>
      <c r="D268" s="190" t="s">
        <v>146</v>
      </c>
      <c r="E268" s="191" t="s">
        <v>1445</v>
      </c>
      <c r="F268" s="192" t="s">
        <v>409</v>
      </c>
      <c r="G268" s="193" t="s">
        <v>186</v>
      </c>
      <c r="H268" s="194">
        <v>50</v>
      </c>
      <c r="I268" s="195"/>
      <c r="J268" s="196">
        <f>ROUND(I268*H268,2)</f>
        <v>0</v>
      </c>
      <c r="K268" s="197"/>
      <c r="L268" s="41"/>
      <c r="M268" s="198" t="s">
        <v>19</v>
      </c>
      <c r="N268" s="199" t="s">
        <v>45</v>
      </c>
      <c r="O268" s="66"/>
      <c r="P268" s="200">
        <f>O268*H268</f>
        <v>0</v>
      </c>
      <c r="Q268" s="200">
        <v>0</v>
      </c>
      <c r="R268" s="200">
        <f>Q268*H268</f>
        <v>0</v>
      </c>
      <c r="S268" s="200">
        <v>0</v>
      </c>
      <c r="T268" s="201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02" t="s">
        <v>228</v>
      </c>
      <c r="AT268" s="202" t="s">
        <v>146</v>
      </c>
      <c r="AU268" s="202" t="s">
        <v>84</v>
      </c>
      <c r="AY268" s="19" t="s">
        <v>143</v>
      </c>
      <c r="BE268" s="203">
        <f>IF(N268="základní",J268,0)</f>
        <v>0</v>
      </c>
      <c r="BF268" s="203">
        <f>IF(N268="snížená",J268,0)</f>
        <v>0</v>
      </c>
      <c r="BG268" s="203">
        <f>IF(N268="zákl. přenesená",J268,0)</f>
        <v>0</v>
      </c>
      <c r="BH268" s="203">
        <f>IF(N268="sníž. přenesená",J268,0)</f>
        <v>0</v>
      </c>
      <c r="BI268" s="203">
        <f>IF(N268="nulová",J268,0)</f>
        <v>0</v>
      </c>
      <c r="BJ268" s="19" t="s">
        <v>82</v>
      </c>
      <c r="BK268" s="203">
        <f>ROUND(I268*H268,2)</f>
        <v>0</v>
      </c>
      <c r="BL268" s="19" t="s">
        <v>228</v>
      </c>
      <c r="BM268" s="202" t="s">
        <v>1446</v>
      </c>
    </row>
    <row r="269" spans="1:65" s="2" customFormat="1" ht="87.75">
      <c r="A269" s="36"/>
      <c r="B269" s="37"/>
      <c r="C269" s="38"/>
      <c r="D269" s="204" t="s">
        <v>152</v>
      </c>
      <c r="E269" s="38"/>
      <c r="F269" s="205" t="s">
        <v>1447</v>
      </c>
      <c r="G269" s="38"/>
      <c r="H269" s="38"/>
      <c r="I269" s="110"/>
      <c r="J269" s="38"/>
      <c r="K269" s="38"/>
      <c r="L269" s="41"/>
      <c r="M269" s="206"/>
      <c r="N269" s="207"/>
      <c r="O269" s="66"/>
      <c r="P269" s="66"/>
      <c r="Q269" s="66"/>
      <c r="R269" s="66"/>
      <c r="S269" s="66"/>
      <c r="T269" s="67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9" t="s">
        <v>152</v>
      </c>
      <c r="AU269" s="19" t="s">
        <v>84</v>
      </c>
    </row>
    <row r="270" spans="1:65" s="2" customFormat="1" ht="21.75" customHeight="1">
      <c r="A270" s="36"/>
      <c r="B270" s="37"/>
      <c r="C270" s="251" t="s">
        <v>543</v>
      </c>
      <c r="D270" s="251" t="s">
        <v>250</v>
      </c>
      <c r="E270" s="252" t="s">
        <v>1448</v>
      </c>
      <c r="F270" s="253" t="s">
        <v>1449</v>
      </c>
      <c r="G270" s="254" t="s">
        <v>186</v>
      </c>
      <c r="H270" s="255">
        <v>50</v>
      </c>
      <c r="I270" s="256"/>
      <c r="J270" s="257">
        <f>ROUND(I270*H270,2)</f>
        <v>0</v>
      </c>
      <c r="K270" s="258"/>
      <c r="L270" s="259"/>
      <c r="M270" s="260" t="s">
        <v>19</v>
      </c>
      <c r="N270" s="261" t="s">
        <v>45</v>
      </c>
      <c r="O270" s="66"/>
      <c r="P270" s="200">
        <f>O270*H270</f>
        <v>0</v>
      </c>
      <c r="Q270" s="200">
        <v>2.5999999999999998E-4</v>
      </c>
      <c r="R270" s="200">
        <f>Q270*H270</f>
        <v>1.2999999999999999E-2</v>
      </c>
      <c r="S270" s="200">
        <v>0</v>
      </c>
      <c r="T270" s="201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02" t="s">
        <v>299</v>
      </c>
      <c r="AT270" s="202" t="s">
        <v>250</v>
      </c>
      <c r="AU270" s="202" t="s">
        <v>84</v>
      </c>
      <c r="AY270" s="19" t="s">
        <v>143</v>
      </c>
      <c r="BE270" s="203">
        <f>IF(N270="základní",J270,0)</f>
        <v>0</v>
      </c>
      <c r="BF270" s="203">
        <f>IF(N270="snížená",J270,0)</f>
        <v>0</v>
      </c>
      <c r="BG270" s="203">
        <f>IF(N270="zákl. přenesená",J270,0)</f>
        <v>0</v>
      </c>
      <c r="BH270" s="203">
        <f>IF(N270="sníž. přenesená",J270,0)</f>
        <v>0</v>
      </c>
      <c r="BI270" s="203">
        <f>IF(N270="nulová",J270,0)</f>
        <v>0</v>
      </c>
      <c r="BJ270" s="19" t="s">
        <v>82</v>
      </c>
      <c r="BK270" s="203">
        <f>ROUND(I270*H270,2)</f>
        <v>0</v>
      </c>
      <c r="BL270" s="19" t="s">
        <v>228</v>
      </c>
      <c r="BM270" s="202" t="s">
        <v>1450</v>
      </c>
    </row>
    <row r="271" spans="1:65" s="2" customFormat="1" ht="21.75" customHeight="1">
      <c r="A271" s="36"/>
      <c r="B271" s="37"/>
      <c r="C271" s="190" t="s">
        <v>548</v>
      </c>
      <c r="D271" s="190" t="s">
        <v>146</v>
      </c>
      <c r="E271" s="191" t="s">
        <v>1451</v>
      </c>
      <c r="F271" s="192" t="s">
        <v>1452</v>
      </c>
      <c r="G271" s="193" t="s">
        <v>186</v>
      </c>
      <c r="H271" s="194">
        <v>10</v>
      </c>
      <c r="I271" s="195"/>
      <c r="J271" s="196">
        <f>ROUND(I271*H271,2)</f>
        <v>0</v>
      </c>
      <c r="K271" s="197"/>
      <c r="L271" s="41"/>
      <c r="M271" s="198" t="s">
        <v>19</v>
      </c>
      <c r="N271" s="199" t="s">
        <v>45</v>
      </c>
      <c r="O271" s="66"/>
      <c r="P271" s="200">
        <f>O271*H271</f>
        <v>0</v>
      </c>
      <c r="Q271" s="200">
        <v>0</v>
      </c>
      <c r="R271" s="200">
        <f>Q271*H271</f>
        <v>0</v>
      </c>
      <c r="S271" s="200">
        <v>0</v>
      </c>
      <c r="T271" s="201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02" t="s">
        <v>228</v>
      </c>
      <c r="AT271" s="202" t="s">
        <v>146</v>
      </c>
      <c r="AU271" s="202" t="s">
        <v>84</v>
      </c>
      <c r="AY271" s="19" t="s">
        <v>143</v>
      </c>
      <c r="BE271" s="203">
        <f>IF(N271="základní",J271,0)</f>
        <v>0</v>
      </c>
      <c r="BF271" s="203">
        <f>IF(N271="snížená",J271,0)</f>
        <v>0</v>
      </c>
      <c r="BG271" s="203">
        <f>IF(N271="zákl. přenesená",J271,0)</f>
        <v>0</v>
      </c>
      <c r="BH271" s="203">
        <f>IF(N271="sníž. přenesená",J271,0)</f>
        <v>0</v>
      </c>
      <c r="BI271" s="203">
        <f>IF(N271="nulová",J271,0)</f>
        <v>0</v>
      </c>
      <c r="BJ271" s="19" t="s">
        <v>82</v>
      </c>
      <c r="BK271" s="203">
        <f>ROUND(I271*H271,2)</f>
        <v>0</v>
      </c>
      <c r="BL271" s="19" t="s">
        <v>228</v>
      </c>
      <c r="BM271" s="202" t="s">
        <v>1453</v>
      </c>
    </row>
    <row r="272" spans="1:65" s="2" customFormat="1" ht="16.5" customHeight="1">
      <c r="A272" s="36"/>
      <c r="B272" s="37"/>
      <c r="C272" s="251" t="s">
        <v>553</v>
      </c>
      <c r="D272" s="251" t="s">
        <v>250</v>
      </c>
      <c r="E272" s="252" t="s">
        <v>1454</v>
      </c>
      <c r="F272" s="253" t="s">
        <v>1455</v>
      </c>
      <c r="G272" s="254" t="s">
        <v>186</v>
      </c>
      <c r="H272" s="255">
        <v>10</v>
      </c>
      <c r="I272" s="256"/>
      <c r="J272" s="257">
        <f>ROUND(I272*H272,2)</f>
        <v>0</v>
      </c>
      <c r="K272" s="258"/>
      <c r="L272" s="259"/>
      <c r="M272" s="260" t="s">
        <v>19</v>
      </c>
      <c r="N272" s="261" t="s">
        <v>45</v>
      </c>
      <c r="O272" s="66"/>
      <c r="P272" s="200">
        <f>O272*H272</f>
        <v>0</v>
      </c>
      <c r="Q272" s="200">
        <v>5.4999999999999997E-3</v>
      </c>
      <c r="R272" s="200">
        <f>Q272*H272</f>
        <v>5.4999999999999993E-2</v>
      </c>
      <c r="S272" s="200">
        <v>0</v>
      </c>
      <c r="T272" s="201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02" t="s">
        <v>299</v>
      </c>
      <c r="AT272" s="202" t="s">
        <v>250</v>
      </c>
      <c r="AU272" s="202" t="s">
        <v>84</v>
      </c>
      <c r="AY272" s="19" t="s">
        <v>143</v>
      </c>
      <c r="BE272" s="203">
        <f>IF(N272="základní",J272,0)</f>
        <v>0</v>
      </c>
      <c r="BF272" s="203">
        <f>IF(N272="snížená",J272,0)</f>
        <v>0</v>
      </c>
      <c r="BG272" s="203">
        <f>IF(N272="zákl. přenesená",J272,0)</f>
        <v>0</v>
      </c>
      <c r="BH272" s="203">
        <f>IF(N272="sníž. přenesená",J272,0)</f>
        <v>0</v>
      </c>
      <c r="BI272" s="203">
        <f>IF(N272="nulová",J272,0)</f>
        <v>0</v>
      </c>
      <c r="BJ272" s="19" t="s">
        <v>82</v>
      </c>
      <c r="BK272" s="203">
        <f>ROUND(I272*H272,2)</f>
        <v>0</v>
      </c>
      <c r="BL272" s="19" t="s">
        <v>228</v>
      </c>
      <c r="BM272" s="202" t="s">
        <v>1456</v>
      </c>
    </row>
    <row r="273" spans="1:65" s="13" customFormat="1" ht="11.25">
      <c r="B273" s="208"/>
      <c r="C273" s="209"/>
      <c r="D273" s="204" t="s">
        <v>181</v>
      </c>
      <c r="E273" s="209"/>
      <c r="F273" s="211" t="s">
        <v>1457</v>
      </c>
      <c r="G273" s="209"/>
      <c r="H273" s="212">
        <v>10</v>
      </c>
      <c r="I273" s="213"/>
      <c r="J273" s="209"/>
      <c r="K273" s="209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181</v>
      </c>
      <c r="AU273" s="218" t="s">
        <v>84</v>
      </c>
      <c r="AV273" s="13" t="s">
        <v>84</v>
      </c>
      <c r="AW273" s="13" t="s">
        <v>4</v>
      </c>
      <c r="AX273" s="13" t="s">
        <v>82</v>
      </c>
      <c r="AY273" s="218" t="s">
        <v>143</v>
      </c>
    </row>
    <row r="274" spans="1:65" s="2" customFormat="1" ht="16.5" customHeight="1">
      <c r="A274" s="36"/>
      <c r="B274" s="37"/>
      <c r="C274" s="190" t="s">
        <v>558</v>
      </c>
      <c r="D274" s="190" t="s">
        <v>146</v>
      </c>
      <c r="E274" s="191" t="s">
        <v>1458</v>
      </c>
      <c r="F274" s="192" t="s">
        <v>419</v>
      </c>
      <c r="G274" s="193" t="s">
        <v>186</v>
      </c>
      <c r="H274" s="194">
        <v>100</v>
      </c>
      <c r="I274" s="195"/>
      <c r="J274" s="196">
        <f>ROUND(I274*H274,2)</f>
        <v>0</v>
      </c>
      <c r="K274" s="197"/>
      <c r="L274" s="41"/>
      <c r="M274" s="198" t="s">
        <v>19</v>
      </c>
      <c r="N274" s="199" t="s">
        <v>45</v>
      </c>
      <c r="O274" s="66"/>
      <c r="P274" s="200">
        <f>O274*H274</f>
        <v>0</v>
      </c>
      <c r="Q274" s="200">
        <v>0</v>
      </c>
      <c r="R274" s="200">
        <f>Q274*H274</f>
        <v>0</v>
      </c>
      <c r="S274" s="200">
        <v>0</v>
      </c>
      <c r="T274" s="201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02" t="s">
        <v>228</v>
      </c>
      <c r="AT274" s="202" t="s">
        <v>146</v>
      </c>
      <c r="AU274" s="202" t="s">
        <v>84</v>
      </c>
      <c r="AY274" s="19" t="s">
        <v>143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19" t="s">
        <v>82</v>
      </c>
      <c r="BK274" s="203">
        <f>ROUND(I274*H274,2)</f>
        <v>0</v>
      </c>
      <c r="BL274" s="19" t="s">
        <v>228</v>
      </c>
      <c r="BM274" s="202" t="s">
        <v>1459</v>
      </c>
    </row>
    <row r="275" spans="1:65" s="2" customFormat="1" ht="16.5" customHeight="1">
      <c r="A275" s="36"/>
      <c r="B275" s="37"/>
      <c r="C275" s="251" t="s">
        <v>562</v>
      </c>
      <c r="D275" s="251" t="s">
        <v>250</v>
      </c>
      <c r="E275" s="252" t="s">
        <v>1460</v>
      </c>
      <c r="F275" s="253" t="s">
        <v>1461</v>
      </c>
      <c r="G275" s="254" t="s">
        <v>186</v>
      </c>
      <c r="H275" s="255">
        <v>100</v>
      </c>
      <c r="I275" s="256"/>
      <c r="J275" s="257">
        <f>ROUND(I275*H275,2)</f>
        <v>0</v>
      </c>
      <c r="K275" s="258"/>
      <c r="L275" s="259"/>
      <c r="M275" s="260" t="s">
        <v>19</v>
      </c>
      <c r="N275" s="261" t="s">
        <v>45</v>
      </c>
      <c r="O275" s="66"/>
      <c r="P275" s="200">
        <f>O275*H275</f>
        <v>0</v>
      </c>
      <c r="Q275" s="200">
        <v>2.0000000000000002E-5</v>
      </c>
      <c r="R275" s="200">
        <f>Q275*H275</f>
        <v>2E-3</v>
      </c>
      <c r="S275" s="200">
        <v>0</v>
      </c>
      <c r="T275" s="201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02" t="s">
        <v>299</v>
      </c>
      <c r="AT275" s="202" t="s">
        <v>250</v>
      </c>
      <c r="AU275" s="202" t="s">
        <v>84</v>
      </c>
      <c r="AY275" s="19" t="s">
        <v>143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19" t="s">
        <v>82</v>
      </c>
      <c r="BK275" s="203">
        <f>ROUND(I275*H275,2)</f>
        <v>0</v>
      </c>
      <c r="BL275" s="19" t="s">
        <v>228</v>
      </c>
      <c r="BM275" s="202" t="s">
        <v>1462</v>
      </c>
    </row>
    <row r="276" spans="1:65" s="13" customFormat="1" ht="11.25">
      <c r="B276" s="208"/>
      <c r="C276" s="209"/>
      <c r="D276" s="204" t="s">
        <v>181</v>
      </c>
      <c r="E276" s="209"/>
      <c r="F276" s="211" t="s">
        <v>1463</v>
      </c>
      <c r="G276" s="209"/>
      <c r="H276" s="212">
        <v>100</v>
      </c>
      <c r="I276" s="213"/>
      <c r="J276" s="209"/>
      <c r="K276" s="209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181</v>
      </c>
      <c r="AU276" s="218" t="s">
        <v>84</v>
      </c>
      <c r="AV276" s="13" t="s">
        <v>84</v>
      </c>
      <c r="AW276" s="13" t="s">
        <v>4</v>
      </c>
      <c r="AX276" s="13" t="s">
        <v>82</v>
      </c>
      <c r="AY276" s="218" t="s">
        <v>143</v>
      </c>
    </row>
    <row r="277" spans="1:65" s="12" customFormat="1" ht="22.9" customHeight="1">
      <c r="B277" s="174"/>
      <c r="C277" s="175"/>
      <c r="D277" s="176" t="s">
        <v>73</v>
      </c>
      <c r="E277" s="188" t="s">
        <v>1464</v>
      </c>
      <c r="F277" s="188" t="s">
        <v>1465</v>
      </c>
      <c r="G277" s="175"/>
      <c r="H277" s="175"/>
      <c r="I277" s="178"/>
      <c r="J277" s="189">
        <f>BK277</f>
        <v>0</v>
      </c>
      <c r="K277" s="175"/>
      <c r="L277" s="180"/>
      <c r="M277" s="181"/>
      <c r="N277" s="182"/>
      <c r="O277" s="182"/>
      <c r="P277" s="183">
        <f>SUM(P278:P281)</f>
        <v>0</v>
      </c>
      <c r="Q277" s="182"/>
      <c r="R277" s="183">
        <f>SUM(R278:R281)</f>
        <v>3.0000000000000001E-3</v>
      </c>
      <c r="S277" s="182"/>
      <c r="T277" s="184">
        <f>SUM(T278:T281)</f>
        <v>0</v>
      </c>
      <c r="AR277" s="185" t="s">
        <v>84</v>
      </c>
      <c r="AT277" s="186" t="s">
        <v>73</v>
      </c>
      <c r="AU277" s="186" t="s">
        <v>82</v>
      </c>
      <c r="AY277" s="185" t="s">
        <v>143</v>
      </c>
      <c r="BK277" s="187">
        <f>SUM(BK278:BK281)</f>
        <v>0</v>
      </c>
    </row>
    <row r="278" spans="1:65" s="2" customFormat="1" ht="44.25" customHeight="1">
      <c r="A278" s="36"/>
      <c r="B278" s="37"/>
      <c r="C278" s="190" t="s">
        <v>566</v>
      </c>
      <c r="D278" s="190" t="s">
        <v>146</v>
      </c>
      <c r="E278" s="191" t="s">
        <v>1466</v>
      </c>
      <c r="F278" s="192" t="s">
        <v>1467</v>
      </c>
      <c r="G278" s="193" t="s">
        <v>149</v>
      </c>
      <c r="H278" s="194">
        <v>2</v>
      </c>
      <c r="I278" s="195"/>
      <c r="J278" s="196">
        <f>ROUND(I278*H278,2)</f>
        <v>0</v>
      </c>
      <c r="K278" s="197"/>
      <c r="L278" s="41"/>
      <c r="M278" s="198" t="s">
        <v>19</v>
      </c>
      <c r="N278" s="199" t="s">
        <v>45</v>
      </c>
      <c r="O278" s="66"/>
      <c r="P278" s="200">
        <f>O278*H278</f>
        <v>0</v>
      </c>
      <c r="Q278" s="200">
        <v>0</v>
      </c>
      <c r="R278" s="200">
        <f>Q278*H278</f>
        <v>0</v>
      </c>
      <c r="S278" s="200">
        <v>0</v>
      </c>
      <c r="T278" s="201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02" t="s">
        <v>228</v>
      </c>
      <c r="AT278" s="202" t="s">
        <v>146</v>
      </c>
      <c r="AU278" s="202" t="s">
        <v>84</v>
      </c>
      <c r="AY278" s="19" t="s">
        <v>143</v>
      </c>
      <c r="BE278" s="203">
        <f>IF(N278="základní",J278,0)</f>
        <v>0</v>
      </c>
      <c r="BF278" s="203">
        <f>IF(N278="snížená",J278,0)</f>
        <v>0</v>
      </c>
      <c r="BG278" s="203">
        <f>IF(N278="zákl. přenesená",J278,0)</f>
        <v>0</v>
      </c>
      <c r="BH278" s="203">
        <f>IF(N278="sníž. přenesená",J278,0)</f>
        <v>0</v>
      </c>
      <c r="BI278" s="203">
        <f>IF(N278="nulová",J278,0)</f>
        <v>0</v>
      </c>
      <c r="BJ278" s="19" t="s">
        <v>82</v>
      </c>
      <c r="BK278" s="203">
        <f>ROUND(I278*H278,2)</f>
        <v>0</v>
      </c>
      <c r="BL278" s="19" t="s">
        <v>228</v>
      </c>
      <c r="BM278" s="202" t="s">
        <v>1468</v>
      </c>
    </row>
    <row r="279" spans="1:65" s="2" customFormat="1" ht="21.75" customHeight="1">
      <c r="A279" s="36"/>
      <c r="B279" s="37"/>
      <c r="C279" s="190" t="s">
        <v>571</v>
      </c>
      <c r="D279" s="190" t="s">
        <v>146</v>
      </c>
      <c r="E279" s="191" t="s">
        <v>1469</v>
      </c>
      <c r="F279" s="192" t="s">
        <v>1470</v>
      </c>
      <c r="G279" s="193" t="s">
        <v>149</v>
      </c>
      <c r="H279" s="194">
        <v>2</v>
      </c>
      <c r="I279" s="195"/>
      <c r="J279" s="196">
        <f>ROUND(I279*H279,2)</f>
        <v>0</v>
      </c>
      <c r="K279" s="197"/>
      <c r="L279" s="41"/>
      <c r="M279" s="198" t="s">
        <v>19</v>
      </c>
      <c r="N279" s="199" t="s">
        <v>45</v>
      </c>
      <c r="O279" s="66"/>
      <c r="P279" s="200">
        <f>O279*H279</f>
        <v>0</v>
      </c>
      <c r="Q279" s="200">
        <v>0</v>
      </c>
      <c r="R279" s="200">
        <f>Q279*H279</f>
        <v>0</v>
      </c>
      <c r="S279" s="200">
        <v>0</v>
      </c>
      <c r="T279" s="201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02" t="s">
        <v>228</v>
      </c>
      <c r="AT279" s="202" t="s">
        <v>146</v>
      </c>
      <c r="AU279" s="202" t="s">
        <v>84</v>
      </c>
      <c r="AY279" s="19" t="s">
        <v>143</v>
      </c>
      <c r="BE279" s="203">
        <f>IF(N279="základní",J279,0)</f>
        <v>0</v>
      </c>
      <c r="BF279" s="203">
        <f>IF(N279="snížená",J279,0)</f>
        <v>0</v>
      </c>
      <c r="BG279" s="203">
        <f>IF(N279="zákl. přenesená",J279,0)</f>
        <v>0</v>
      </c>
      <c r="BH279" s="203">
        <f>IF(N279="sníž. přenesená",J279,0)</f>
        <v>0</v>
      </c>
      <c r="BI279" s="203">
        <f>IF(N279="nulová",J279,0)</f>
        <v>0</v>
      </c>
      <c r="BJ279" s="19" t="s">
        <v>82</v>
      </c>
      <c r="BK279" s="203">
        <f>ROUND(I279*H279,2)</f>
        <v>0</v>
      </c>
      <c r="BL279" s="19" t="s">
        <v>228</v>
      </c>
      <c r="BM279" s="202" t="s">
        <v>1471</v>
      </c>
    </row>
    <row r="280" spans="1:65" s="2" customFormat="1" ht="21.75" customHeight="1">
      <c r="A280" s="36"/>
      <c r="B280" s="37"/>
      <c r="C280" s="251" t="s">
        <v>575</v>
      </c>
      <c r="D280" s="251" t="s">
        <v>250</v>
      </c>
      <c r="E280" s="252" t="s">
        <v>1472</v>
      </c>
      <c r="F280" s="253" t="s">
        <v>1473</v>
      </c>
      <c r="G280" s="254" t="s">
        <v>149</v>
      </c>
      <c r="H280" s="255">
        <v>2</v>
      </c>
      <c r="I280" s="256"/>
      <c r="J280" s="257">
        <f>ROUND(I280*H280,2)</f>
        <v>0</v>
      </c>
      <c r="K280" s="258"/>
      <c r="L280" s="259"/>
      <c r="M280" s="260" t="s">
        <v>19</v>
      </c>
      <c r="N280" s="261" t="s">
        <v>45</v>
      </c>
      <c r="O280" s="66"/>
      <c r="P280" s="200">
        <f>O280*H280</f>
        <v>0</v>
      </c>
      <c r="Q280" s="200">
        <v>1.5E-3</v>
      </c>
      <c r="R280" s="200">
        <f>Q280*H280</f>
        <v>3.0000000000000001E-3</v>
      </c>
      <c r="S280" s="200">
        <v>0</v>
      </c>
      <c r="T280" s="201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02" t="s">
        <v>299</v>
      </c>
      <c r="AT280" s="202" t="s">
        <v>250</v>
      </c>
      <c r="AU280" s="202" t="s">
        <v>84</v>
      </c>
      <c r="AY280" s="19" t="s">
        <v>143</v>
      </c>
      <c r="BE280" s="203">
        <f>IF(N280="základní",J280,0)</f>
        <v>0</v>
      </c>
      <c r="BF280" s="203">
        <f>IF(N280="snížená",J280,0)</f>
        <v>0</v>
      </c>
      <c r="BG280" s="203">
        <f>IF(N280="zákl. přenesená",J280,0)</f>
        <v>0</v>
      </c>
      <c r="BH280" s="203">
        <f>IF(N280="sníž. přenesená",J280,0)</f>
        <v>0</v>
      </c>
      <c r="BI280" s="203">
        <f>IF(N280="nulová",J280,0)</f>
        <v>0</v>
      </c>
      <c r="BJ280" s="19" t="s">
        <v>82</v>
      </c>
      <c r="BK280" s="203">
        <f>ROUND(I280*H280,2)</f>
        <v>0</v>
      </c>
      <c r="BL280" s="19" t="s">
        <v>228</v>
      </c>
      <c r="BM280" s="202" t="s">
        <v>1474</v>
      </c>
    </row>
    <row r="281" spans="1:65" s="2" customFormat="1" ht="33" customHeight="1">
      <c r="A281" s="36"/>
      <c r="B281" s="37"/>
      <c r="C281" s="190" t="s">
        <v>579</v>
      </c>
      <c r="D281" s="190" t="s">
        <v>146</v>
      </c>
      <c r="E281" s="191" t="s">
        <v>1475</v>
      </c>
      <c r="F281" s="192" t="s">
        <v>1476</v>
      </c>
      <c r="G281" s="193" t="s">
        <v>461</v>
      </c>
      <c r="H281" s="262"/>
      <c r="I281" s="195"/>
      <c r="J281" s="196">
        <f>ROUND(I281*H281,2)</f>
        <v>0</v>
      </c>
      <c r="K281" s="197"/>
      <c r="L281" s="41"/>
      <c r="M281" s="198" t="s">
        <v>19</v>
      </c>
      <c r="N281" s="199" t="s">
        <v>45</v>
      </c>
      <c r="O281" s="66"/>
      <c r="P281" s="200">
        <f>O281*H281</f>
        <v>0</v>
      </c>
      <c r="Q281" s="200">
        <v>0</v>
      </c>
      <c r="R281" s="200">
        <f>Q281*H281</f>
        <v>0</v>
      </c>
      <c r="S281" s="200">
        <v>0</v>
      </c>
      <c r="T281" s="201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02" t="s">
        <v>228</v>
      </c>
      <c r="AT281" s="202" t="s">
        <v>146</v>
      </c>
      <c r="AU281" s="202" t="s">
        <v>84</v>
      </c>
      <c r="AY281" s="19" t="s">
        <v>143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19" t="s">
        <v>82</v>
      </c>
      <c r="BK281" s="203">
        <f>ROUND(I281*H281,2)</f>
        <v>0</v>
      </c>
      <c r="BL281" s="19" t="s">
        <v>228</v>
      </c>
      <c r="BM281" s="202" t="s">
        <v>1477</v>
      </c>
    </row>
    <row r="282" spans="1:65" s="12" customFormat="1" ht="22.9" customHeight="1">
      <c r="B282" s="174"/>
      <c r="C282" s="175"/>
      <c r="D282" s="176" t="s">
        <v>73</v>
      </c>
      <c r="E282" s="188" t="s">
        <v>770</v>
      </c>
      <c r="F282" s="188" t="s">
        <v>771</v>
      </c>
      <c r="G282" s="175"/>
      <c r="H282" s="175"/>
      <c r="I282" s="178"/>
      <c r="J282" s="189">
        <f>BK282</f>
        <v>0</v>
      </c>
      <c r="K282" s="175"/>
      <c r="L282" s="180"/>
      <c r="M282" s="181"/>
      <c r="N282" s="182"/>
      <c r="O282" s="182"/>
      <c r="P282" s="183">
        <f>SUM(P283:P290)</f>
        <v>0</v>
      </c>
      <c r="Q282" s="182"/>
      <c r="R282" s="183">
        <f>SUM(R283:R290)</f>
        <v>0</v>
      </c>
      <c r="S282" s="182"/>
      <c r="T282" s="184">
        <f>SUM(T283:T290)</f>
        <v>3.2318399999999996</v>
      </c>
      <c r="AR282" s="185" t="s">
        <v>84</v>
      </c>
      <c r="AT282" s="186" t="s">
        <v>73</v>
      </c>
      <c r="AU282" s="186" t="s">
        <v>82</v>
      </c>
      <c r="AY282" s="185" t="s">
        <v>143</v>
      </c>
      <c r="BK282" s="187">
        <f>SUM(BK283:BK290)</f>
        <v>0</v>
      </c>
    </row>
    <row r="283" spans="1:65" s="2" customFormat="1" ht="16.5" customHeight="1">
      <c r="A283" s="36"/>
      <c r="B283" s="37"/>
      <c r="C283" s="190" t="s">
        <v>583</v>
      </c>
      <c r="D283" s="190" t="s">
        <v>146</v>
      </c>
      <c r="E283" s="191" t="s">
        <v>1478</v>
      </c>
      <c r="F283" s="192" t="s">
        <v>1479</v>
      </c>
      <c r="G283" s="193" t="s">
        <v>158</v>
      </c>
      <c r="H283" s="194">
        <v>67.33</v>
      </c>
      <c r="I283" s="195"/>
      <c r="J283" s="196">
        <f>ROUND(I283*H283,2)</f>
        <v>0</v>
      </c>
      <c r="K283" s="197"/>
      <c r="L283" s="41"/>
      <c r="M283" s="198" t="s">
        <v>19</v>
      </c>
      <c r="N283" s="199" t="s">
        <v>45</v>
      </c>
      <c r="O283" s="66"/>
      <c r="P283" s="200">
        <f>O283*H283</f>
        <v>0</v>
      </c>
      <c r="Q283" s="200">
        <v>0</v>
      </c>
      <c r="R283" s="200">
        <f>Q283*H283</f>
        <v>0</v>
      </c>
      <c r="S283" s="200">
        <v>1.7999999999999999E-2</v>
      </c>
      <c r="T283" s="201">
        <f>S283*H283</f>
        <v>1.2119399999999998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02" t="s">
        <v>228</v>
      </c>
      <c r="AT283" s="202" t="s">
        <v>146</v>
      </c>
      <c r="AU283" s="202" t="s">
        <v>84</v>
      </c>
      <c r="AY283" s="19" t="s">
        <v>143</v>
      </c>
      <c r="BE283" s="203">
        <f>IF(N283="základní",J283,0)</f>
        <v>0</v>
      </c>
      <c r="BF283" s="203">
        <f>IF(N283="snížená",J283,0)</f>
        <v>0</v>
      </c>
      <c r="BG283" s="203">
        <f>IF(N283="zákl. přenesená",J283,0)</f>
        <v>0</v>
      </c>
      <c r="BH283" s="203">
        <f>IF(N283="sníž. přenesená",J283,0)</f>
        <v>0</v>
      </c>
      <c r="BI283" s="203">
        <f>IF(N283="nulová",J283,0)</f>
        <v>0</v>
      </c>
      <c r="BJ283" s="19" t="s">
        <v>82</v>
      </c>
      <c r="BK283" s="203">
        <f>ROUND(I283*H283,2)</f>
        <v>0</v>
      </c>
      <c r="BL283" s="19" t="s">
        <v>228</v>
      </c>
      <c r="BM283" s="202" t="s">
        <v>1480</v>
      </c>
    </row>
    <row r="284" spans="1:65" s="13" customFormat="1" ht="11.25">
      <c r="B284" s="208"/>
      <c r="C284" s="209"/>
      <c r="D284" s="204" t="s">
        <v>181</v>
      </c>
      <c r="E284" s="210" t="s">
        <v>19</v>
      </c>
      <c r="F284" s="211" t="s">
        <v>1481</v>
      </c>
      <c r="G284" s="209"/>
      <c r="H284" s="212">
        <v>17.2</v>
      </c>
      <c r="I284" s="213"/>
      <c r="J284" s="209"/>
      <c r="K284" s="209"/>
      <c r="L284" s="214"/>
      <c r="M284" s="215"/>
      <c r="N284" s="216"/>
      <c r="O284" s="216"/>
      <c r="P284" s="216"/>
      <c r="Q284" s="216"/>
      <c r="R284" s="216"/>
      <c r="S284" s="216"/>
      <c r="T284" s="217"/>
      <c r="AT284" s="218" t="s">
        <v>181</v>
      </c>
      <c r="AU284" s="218" t="s">
        <v>84</v>
      </c>
      <c r="AV284" s="13" t="s">
        <v>84</v>
      </c>
      <c r="AW284" s="13" t="s">
        <v>35</v>
      </c>
      <c r="AX284" s="13" t="s">
        <v>74</v>
      </c>
      <c r="AY284" s="218" t="s">
        <v>143</v>
      </c>
    </row>
    <row r="285" spans="1:65" s="13" customFormat="1" ht="11.25">
      <c r="B285" s="208"/>
      <c r="C285" s="209"/>
      <c r="D285" s="204" t="s">
        <v>181</v>
      </c>
      <c r="E285" s="210" t="s">
        <v>19</v>
      </c>
      <c r="F285" s="211" t="s">
        <v>1482</v>
      </c>
      <c r="G285" s="209"/>
      <c r="H285" s="212">
        <v>14</v>
      </c>
      <c r="I285" s="213"/>
      <c r="J285" s="209"/>
      <c r="K285" s="209"/>
      <c r="L285" s="214"/>
      <c r="M285" s="215"/>
      <c r="N285" s="216"/>
      <c r="O285" s="216"/>
      <c r="P285" s="216"/>
      <c r="Q285" s="216"/>
      <c r="R285" s="216"/>
      <c r="S285" s="216"/>
      <c r="T285" s="217"/>
      <c r="AT285" s="218" t="s">
        <v>181</v>
      </c>
      <c r="AU285" s="218" t="s">
        <v>84</v>
      </c>
      <c r="AV285" s="13" t="s">
        <v>84</v>
      </c>
      <c r="AW285" s="13" t="s">
        <v>35</v>
      </c>
      <c r="AX285" s="13" t="s">
        <v>74</v>
      </c>
      <c r="AY285" s="218" t="s">
        <v>143</v>
      </c>
    </row>
    <row r="286" spans="1:65" s="13" customFormat="1" ht="11.25">
      <c r="B286" s="208"/>
      <c r="C286" s="209"/>
      <c r="D286" s="204" t="s">
        <v>181</v>
      </c>
      <c r="E286" s="210" t="s">
        <v>19</v>
      </c>
      <c r="F286" s="211" t="s">
        <v>1483</v>
      </c>
      <c r="G286" s="209"/>
      <c r="H286" s="212">
        <v>23.65</v>
      </c>
      <c r="I286" s="213"/>
      <c r="J286" s="209"/>
      <c r="K286" s="209"/>
      <c r="L286" s="214"/>
      <c r="M286" s="215"/>
      <c r="N286" s="216"/>
      <c r="O286" s="216"/>
      <c r="P286" s="216"/>
      <c r="Q286" s="216"/>
      <c r="R286" s="216"/>
      <c r="S286" s="216"/>
      <c r="T286" s="217"/>
      <c r="AT286" s="218" t="s">
        <v>181</v>
      </c>
      <c r="AU286" s="218" t="s">
        <v>84</v>
      </c>
      <c r="AV286" s="13" t="s">
        <v>84</v>
      </c>
      <c r="AW286" s="13" t="s">
        <v>35</v>
      </c>
      <c r="AX286" s="13" t="s">
        <v>74</v>
      </c>
      <c r="AY286" s="218" t="s">
        <v>143</v>
      </c>
    </row>
    <row r="287" spans="1:65" s="13" customFormat="1" ht="11.25">
      <c r="B287" s="208"/>
      <c r="C287" s="209"/>
      <c r="D287" s="204" t="s">
        <v>181</v>
      </c>
      <c r="E287" s="210" t="s">
        <v>19</v>
      </c>
      <c r="F287" s="211" t="s">
        <v>1484</v>
      </c>
      <c r="G287" s="209"/>
      <c r="H287" s="212">
        <v>12.48</v>
      </c>
      <c r="I287" s="213"/>
      <c r="J287" s="209"/>
      <c r="K287" s="209"/>
      <c r="L287" s="214"/>
      <c r="M287" s="215"/>
      <c r="N287" s="216"/>
      <c r="O287" s="216"/>
      <c r="P287" s="216"/>
      <c r="Q287" s="216"/>
      <c r="R287" s="216"/>
      <c r="S287" s="216"/>
      <c r="T287" s="217"/>
      <c r="AT287" s="218" t="s">
        <v>181</v>
      </c>
      <c r="AU287" s="218" t="s">
        <v>84</v>
      </c>
      <c r="AV287" s="13" t="s">
        <v>84</v>
      </c>
      <c r="AW287" s="13" t="s">
        <v>35</v>
      </c>
      <c r="AX287" s="13" t="s">
        <v>74</v>
      </c>
      <c r="AY287" s="218" t="s">
        <v>143</v>
      </c>
    </row>
    <row r="288" spans="1:65" s="14" customFormat="1" ht="11.25">
      <c r="B288" s="219"/>
      <c r="C288" s="220"/>
      <c r="D288" s="204" t="s">
        <v>181</v>
      </c>
      <c r="E288" s="221" t="s">
        <v>19</v>
      </c>
      <c r="F288" s="222" t="s">
        <v>189</v>
      </c>
      <c r="G288" s="220"/>
      <c r="H288" s="223">
        <v>67.33</v>
      </c>
      <c r="I288" s="224"/>
      <c r="J288" s="220"/>
      <c r="K288" s="220"/>
      <c r="L288" s="225"/>
      <c r="M288" s="226"/>
      <c r="N288" s="227"/>
      <c r="O288" s="227"/>
      <c r="P288" s="227"/>
      <c r="Q288" s="227"/>
      <c r="R288" s="227"/>
      <c r="S288" s="227"/>
      <c r="T288" s="228"/>
      <c r="AT288" s="229" t="s">
        <v>181</v>
      </c>
      <c r="AU288" s="229" t="s">
        <v>84</v>
      </c>
      <c r="AV288" s="14" t="s">
        <v>150</v>
      </c>
      <c r="AW288" s="14" t="s">
        <v>35</v>
      </c>
      <c r="AX288" s="14" t="s">
        <v>82</v>
      </c>
      <c r="AY288" s="229" t="s">
        <v>143</v>
      </c>
    </row>
    <row r="289" spans="1:65" s="2" customFormat="1" ht="21.75" customHeight="1">
      <c r="A289" s="36"/>
      <c r="B289" s="37"/>
      <c r="C289" s="190" t="s">
        <v>590</v>
      </c>
      <c r="D289" s="190" t="s">
        <v>146</v>
      </c>
      <c r="E289" s="191" t="s">
        <v>1485</v>
      </c>
      <c r="F289" s="192" t="s">
        <v>1486</v>
      </c>
      <c r="G289" s="193" t="s">
        <v>158</v>
      </c>
      <c r="H289" s="194">
        <v>67.33</v>
      </c>
      <c r="I289" s="195"/>
      <c r="J289" s="196">
        <f>ROUND(I289*H289,2)</f>
        <v>0</v>
      </c>
      <c r="K289" s="197"/>
      <c r="L289" s="41"/>
      <c r="M289" s="198" t="s">
        <v>19</v>
      </c>
      <c r="N289" s="199" t="s">
        <v>45</v>
      </c>
      <c r="O289" s="66"/>
      <c r="P289" s="200">
        <f>O289*H289</f>
        <v>0</v>
      </c>
      <c r="Q289" s="200">
        <v>0</v>
      </c>
      <c r="R289" s="200">
        <f>Q289*H289</f>
        <v>0</v>
      </c>
      <c r="S289" s="200">
        <v>0.03</v>
      </c>
      <c r="T289" s="201">
        <f>S289*H289</f>
        <v>2.0198999999999998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02" t="s">
        <v>228</v>
      </c>
      <c r="AT289" s="202" t="s">
        <v>146</v>
      </c>
      <c r="AU289" s="202" t="s">
        <v>84</v>
      </c>
      <c r="AY289" s="19" t="s">
        <v>143</v>
      </c>
      <c r="BE289" s="203">
        <f>IF(N289="základní",J289,0)</f>
        <v>0</v>
      </c>
      <c r="BF289" s="203">
        <f>IF(N289="snížená",J289,0)</f>
        <v>0</v>
      </c>
      <c r="BG289" s="203">
        <f>IF(N289="zákl. přenesená",J289,0)</f>
        <v>0</v>
      </c>
      <c r="BH289" s="203">
        <f>IF(N289="sníž. přenesená",J289,0)</f>
        <v>0</v>
      </c>
      <c r="BI289" s="203">
        <f>IF(N289="nulová",J289,0)</f>
        <v>0</v>
      </c>
      <c r="BJ289" s="19" t="s">
        <v>82</v>
      </c>
      <c r="BK289" s="203">
        <f>ROUND(I289*H289,2)</f>
        <v>0</v>
      </c>
      <c r="BL289" s="19" t="s">
        <v>228</v>
      </c>
      <c r="BM289" s="202" t="s">
        <v>1487</v>
      </c>
    </row>
    <row r="290" spans="1:65" s="2" customFormat="1" ht="33" customHeight="1">
      <c r="A290" s="36"/>
      <c r="B290" s="37"/>
      <c r="C290" s="190" t="s">
        <v>594</v>
      </c>
      <c r="D290" s="190" t="s">
        <v>146</v>
      </c>
      <c r="E290" s="191" t="s">
        <v>841</v>
      </c>
      <c r="F290" s="192" t="s">
        <v>1488</v>
      </c>
      <c r="G290" s="193" t="s">
        <v>461</v>
      </c>
      <c r="H290" s="262"/>
      <c r="I290" s="195"/>
      <c r="J290" s="196">
        <f>ROUND(I290*H290,2)</f>
        <v>0</v>
      </c>
      <c r="K290" s="197"/>
      <c r="L290" s="41"/>
      <c r="M290" s="198" t="s">
        <v>19</v>
      </c>
      <c r="N290" s="199" t="s">
        <v>45</v>
      </c>
      <c r="O290" s="66"/>
      <c r="P290" s="200">
        <f>O290*H290</f>
        <v>0</v>
      </c>
      <c r="Q290" s="200">
        <v>0</v>
      </c>
      <c r="R290" s="200">
        <f>Q290*H290</f>
        <v>0</v>
      </c>
      <c r="S290" s="200">
        <v>0</v>
      </c>
      <c r="T290" s="201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02" t="s">
        <v>228</v>
      </c>
      <c r="AT290" s="202" t="s">
        <v>146</v>
      </c>
      <c r="AU290" s="202" t="s">
        <v>84</v>
      </c>
      <c r="AY290" s="19" t="s">
        <v>143</v>
      </c>
      <c r="BE290" s="203">
        <f>IF(N290="základní",J290,0)</f>
        <v>0</v>
      </c>
      <c r="BF290" s="203">
        <f>IF(N290="snížená",J290,0)</f>
        <v>0</v>
      </c>
      <c r="BG290" s="203">
        <f>IF(N290="zákl. přenesená",J290,0)</f>
        <v>0</v>
      </c>
      <c r="BH290" s="203">
        <f>IF(N290="sníž. přenesená",J290,0)</f>
        <v>0</v>
      </c>
      <c r="BI290" s="203">
        <f>IF(N290="nulová",J290,0)</f>
        <v>0</v>
      </c>
      <c r="BJ290" s="19" t="s">
        <v>82</v>
      </c>
      <c r="BK290" s="203">
        <f>ROUND(I290*H290,2)</f>
        <v>0</v>
      </c>
      <c r="BL290" s="19" t="s">
        <v>228</v>
      </c>
      <c r="BM290" s="202" t="s">
        <v>1489</v>
      </c>
    </row>
    <row r="291" spans="1:65" s="12" customFormat="1" ht="22.9" customHeight="1">
      <c r="B291" s="174"/>
      <c r="C291" s="175"/>
      <c r="D291" s="176" t="s">
        <v>73</v>
      </c>
      <c r="E291" s="188" t="s">
        <v>1046</v>
      </c>
      <c r="F291" s="188" t="s">
        <v>1047</v>
      </c>
      <c r="G291" s="175"/>
      <c r="H291" s="175"/>
      <c r="I291" s="178"/>
      <c r="J291" s="189">
        <f>BK291</f>
        <v>0</v>
      </c>
      <c r="K291" s="175"/>
      <c r="L291" s="180"/>
      <c r="M291" s="181"/>
      <c r="N291" s="182"/>
      <c r="O291" s="182"/>
      <c r="P291" s="183">
        <f>SUM(P292:P302)</f>
        <v>0</v>
      </c>
      <c r="Q291" s="182"/>
      <c r="R291" s="183">
        <f>SUM(R292:R302)</f>
        <v>0.89091109999999996</v>
      </c>
      <c r="S291" s="182"/>
      <c r="T291" s="184">
        <f>SUM(T292:T302)</f>
        <v>0</v>
      </c>
      <c r="AR291" s="185" t="s">
        <v>84</v>
      </c>
      <c r="AT291" s="186" t="s">
        <v>73</v>
      </c>
      <c r="AU291" s="186" t="s">
        <v>82</v>
      </c>
      <c r="AY291" s="185" t="s">
        <v>143</v>
      </c>
      <c r="BK291" s="187">
        <f>SUM(BK292:BK302)</f>
        <v>0</v>
      </c>
    </row>
    <row r="292" spans="1:65" s="2" customFormat="1" ht="44.25" customHeight="1">
      <c r="A292" s="36"/>
      <c r="B292" s="37"/>
      <c r="C292" s="190" t="s">
        <v>598</v>
      </c>
      <c r="D292" s="190" t="s">
        <v>146</v>
      </c>
      <c r="E292" s="191" t="s">
        <v>1490</v>
      </c>
      <c r="F292" s="192" t="s">
        <v>1491</v>
      </c>
      <c r="G292" s="193" t="s">
        <v>158</v>
      </c>
      <c r="H292" s="194">
        <v>67.33</v>
      </c>
      <c r="I292" s="195"/>
      <c r="J292" s="196">
        <f>ROUND(I292*H292,2)</f>
        <v>0</v>
      </c>
      <c r="K292" s="197"/>
      <c r="L292" s="41"/>
      <c r="M292" s="198" t="s">
        <v>19</v>
      </c>
      <c r="N292" s="199" t="s">
        <v>45</v>
      </c>
      <c r="O292" s="66"/>
      <c r="P292" s="200">
        <f>O292*H292</f>
        <v>0</v>
      </c>
      <c r="Q292" s="200">
        <v>1.223E-2</v>
      </c>
      <c r="R292" s="200">
        <f>Q292*H292</f>
        <v>0.82344589999999995</v>
      </c>
      <c r="S292" s="200">
        <v>0</v>
      </c>
      <c r="T292" s="201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02" t="s">
        <v>228</v>
      </c>
      <c r="AT292" s="202" t="s">
        <v>146</v>
      </c>
      <c r="AU292" s="202" t="s">
        <v>84</v>
      </c>
      <c r="AY292" s="19" t="s">
        <v>143</v>
      </c>
      <c r="BE292" s="203">
        <f>IF(N292="základní",J292,0)</f>
        <v>0</v>
      </c>
      <c r="BF292" s="203">
        <f>IF(N292="snížená",J292,0)</f>
        <v>0</v>
      </c>
      <c r="BG292" s="203">
        <f>IF(N292="zákl. přenesená",J292,0)</f>
        <v>0</v>
      </c>
      <c r="BH292" s="203">
        <f>IF(N292="sníž. přenesená",J292,0)</f>
        <v>0</v>
      </c>
      <c r="BI292" s="203">
        <f>IF(N292="nulová",J292,0)</f>
        <v>0</v>
      </c>
      <c r="BJ292" s="19" t="s">
        <v>82</v>
      </c>
      <c r="BK292" s="203">
        <f>ROUND(I292*H292,2)</f>
        <v>0</v>
      </c>
      <c r="BL292" s="19" t="s">
        <v>228</v>
      </c>
      <c r="BM292" s="202" t="s">
        <v>1492</v>
      </c>
    </row>
    <row r="293" spans="1:65" s="13" customFormat="1" ht="11.25">
      <c r="B293" s="208"/>
      <c r="C293" s="209"/>
      <c r="D293" s="204" t="s">
        <v>181</v>
      </c>
      <c r="E293" s="210" t="s">
        <v>19</v>
      </c>
      <c r="F293" s="211" t="s">
        <v>1481</v>
      </c>
      <c r="G293" s="209"/>
      <c r="H293" s="212">
        <v>17.2</v>
      </c>
      <c r="I293" s="213"/>
      <c r="J293" s="209"/>
      <c r="K293" s="209"/>
      <c r="L293" s="214"/>
      <c r="M293" s="215"/>
      <c r="N293" s="216"/>
      <c r="O293" s="216"/>
      <c r="P293" s="216"/>
      <c r="Q293" s="216"/>
      <c r="R293" s="216"/>
      <c r="S293" s="216"/>
      <c r="T293" s="217"/>
      <c r="AT293" s="218" t="s">
        <v>181</v>
      </c>
      <c r="AU293" s="218" t="s">
        <v>84</v>
      </c>
      <c r="AV293" s="13" t="s">
        <v>84</v>
      </c>
      <c r="AW293" s="13" t="s">
        <v>35</v>
      </c>
      <c r="AX293" s="13" t="s">
        <v>74</v>
      </c>
      <c r="AY293" s="218" t="s">
        <v>143</v>
      </c>
    </row>
    <row r="294" spans="1:65" s="13" customFormat="1" ht="11.25">
      <c r="B294" s="208"/>
      <c r="C294" s="209"/>
      <c r="D294" s="204" t="s">
        <v>181</v>
      </c>
      <c r="E294" s="210" t="s">
        <v>19</v>
      </c>
      <c r="F294" s="211" t="s">
        <v>1482</v>
      </c>
      <c r="G294" s="209"/>
      <c r="H294" s="212">
        <v>14</v>
      </c>
      <c r="I294" s="213"/>
      <c r="J294" s="209"/>
      <c r="K294" s="209"/>
      <c r="L294" s="214"/>
      <c r="M294" s="215"/>
      <c r="N294" s="216"/>
      <c r="O294" s="216"/>
      <c r="P294" s="216"/>
      <c r="Q294" s="216"/>
      <c r="R294" s="216"/>
      <c r="S294" s="216"/>
      <c r="T294" s="217"/>
      <c r="AT294" s="218" t="s">
        <v>181</v>
      </c>
      <c r="AU294" s="218" t="s">
        <v>84</v>
      </c>
      <c r="AV294" s="13" t="s">
        <v>84</v>
      </c>
      <c r="AW294" s="13" t="s">
        <v>35</v>
      </c>
      <c r="AX294" s="13" t="s">
        <v>74</v>
      </c>
      <c r="AY294" s="218" t="s">
        <v>143</v>
      </c>
    </row>
    <row r="295" spans="1:65" s="13" customFormat="1" ht="11.25">
      <c r="B295" s="208"/>
      <c r="C295" s="209"/>
      <c r="D295" s="204" t="s">
        <v>181</v>
      </c>
      <c r="E295" s="210" t="s">
        <v>19</v>
      </c>
      <c r="F295" s="211" t="s">
        <v>1483</v>
      </c>
      <c r="G295" s="209"/>
      <c r="H295" s="212">
        <v>23.65</v>
      </c>
      <c r="I295" s="213"/>
      <c r="J295" s="209"/>
      <c r="K295" s="209"/>
      <c r="L295" s="214"/>
      <c r="M295" s="215"/>
      <c r="N295" s="216"/>
      <c r="O295" s="216"/>
      <c r="P295" s="216"/>
      <c r="Q295" s="216"/>
      <c r="R295" s="216"/>
      <c r="S295" s="216"/>
      <c r="T295" s="217"/>
      <c r="AT295" s="218" t="s">
        <v>181</v>
      </c>
      <c r="AU295" s="218" t="s">
        <v>84</v>
      </c>
      <c r="AV295" s="13" t="s">
        <v>84</v>
      </c>
      <c r="AW295" s="13" t="s">
        <v>35</v>
      </c>
      <c r="AX295" s="13" t="s">
        <v>74</v>
      </c>
      <c r="AY295" s="218" t="s">
        <v>143</v>
      </c>
    </row>
    <row r="296" spans="1:65" s="13" customFormat="1" ht="11.25">
      <c r="B296" s="208"/>
      <c r="C296" s="209"/>
      <c r="D296" s="204" t="s">
        <v>181</v>
      </c>
      <c r="E296" s="210" t="s">
        <v>19</v>
      </c>
      <c r="F296" s="211" t="s">
        <v>1484</v>
      </c>
      <c r="G296" s="209"/>
      <c r="H296" s="212">
        <v>12.48</v>
      </c>
      <c r="I296" s="213"/>
      <c r="J296" s="209"/>
      <c r="K296" s="209"/>
      <c r="L296" s="214"/>
      <c r="M296" s="215"/>
      <c r="N296" s="216"/>
      <c r="O296" s="216"/>
      <c r="P296" s="216"/>
      <c r="Q296" s="216"/>
      <c r="R296" s="216"/>
      <c r="S296" s="216"/>
      <c r="T296" s="217"/>
      <c r="AT296" s="218" t="s">
        <v>181</v>
      </c>
      <c r="AU296" s="218" t="s">
        <v>84</v>
      </c>
      <c r="AV296" s="13" t="s">
        <v>84</v>
      </c>
      <c r="AW296" s="13" t="s">
        <v>35</v>
      </c>
      <c r="AX296" s="13" t="s">
        <v>74</v>
      </c>
      <c r="AY296" s="218" t="s">
        <v>143</v>
      </c>
    </row>
    <row r="297" spans="1:65" s="14" customFormat="1" ht="11.25">
      <c r="B297" s="219"/>
      <c r="C297" s="220"/>
      <c r="D297" s="204" t="s">
        <v>181</v>
      </c>
      <c r="E297" s="221" t="s">
        <v>19</v>
      </c>
      <c r="F297" s="222" t="s">
        <v>189</v>
      </c>
      <c r="G297" s="220"/>
      <c r="H297" s="223">
        <v>67.33</v>
      </c>
      <c r="I297" s="224"/>
      <c r="J297" s="220"/>
      <c r="K297" s="220"/>
      <c r="L297" s="225"/>
      <c r="M297" s="226"/>
      <c r="N297" s="227"/>
      <c r="O297" s="227"/>
      <c r="P297" s="227"/>
      <c r="Q297" s="227"/>
      <c r="R297" s="227"/>
      <c r="S297" s="227"/>
      <c r="T297" s="228"/>
      <c r="AT297" s="229" t="s">
        <v>181</v>
      </c>
      <c r="AU297" s="229" t="s">
        <v>84</v>
      </c>
      <c r="AV297" s="14" t="s">
        <v>150</v>
      </c>
      <c r="AW297" s="14" t="s">
        <v>35</v>
      </c>
      <c r="AX297" s="14" t="s">
        <v>82</v>
      </c>
      <c r="AY297" s="229" t="s">
        <v>143</v>
      </c>
    </row>
    <row r="298" spans="1:65" s="2" customFormat="1" ht="44.25" customHeight="1">
      <c r="A298" s="36"/>
      <c r="B298" s="37"/>
      <c r="C298" s="190" t="s">
        <v>602</v>
      </c>
      <c r="D298" s="190" t="s">
        <v>146</v>
      </c>
      <c r="E298" s="191" t="s">
        <v>1493</v>
      </c>
      <c r="F298" s="192" t="s">
        <v>1494</v>
      </c>
      <c r="G298" s="193" t="s">
        <v>158</v>
      </c>
      <c r="H298" s="194">
        <v>5.38</v>
      </c>
      <c r="I298" s="195"/>
      <c r="J298" s="196">
        <f>ROUND(I298*H298,2)</f>
        <v>0</v>
      </c>
      <c r="K298" s="197"/>
      <c r="L298" s="41"/>
      <c r="M298" s="198" t="s">
        <v>19</v>
      </c>
      <c r="N298" s="199" t="s">
        <v>45</v>
      </c>
      <c r="O298" s="66"/>
      <c r="P298" s="200">
        <f>O298*H298</f>
        <v>0</v>
      </c>
      <c r="Q298" s="200">
        <v>1.2540000000000001E-2</v>
      </c>
      <c r="R298" s="200">
        <f>Q298*H298</f>
        <v>6.7465200000000003E-2</v>
      </c>
      <c r="S298" s="200">
        <v>0</v>
      </c>
      <c r="T298" s="201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02" t="s">
        <v>228</v>
      </c>
      <c r="AT298" s="202" t="s">
        <v>146</v>
      </c>
      <c r="AU298" s="202" t="s">
        <v>84</v>
      </c>
      <c r="AY298" s="19" t="s">
        <v>143</v>
      </c>
      <c r="BE298" s="203">
        <f>IF(N298="základní",J298,0)</f>
        <v>0</v>
      </c>
      <c r="BF298" s="203">
        <f>IF(N298="snížená",J298,0)</f>
        <v>0</v>
      </c>
      <c r="BG298" s="203">
        <f>IF(N298="zákl. přenesená",J298,0)</f>
        <v>0</v>
      </c>
      <c r="BH298" s="203">
        <f>IF(N298="sníž. přenesená",J298,0)</f>
        <v>0</v>
      </c>
      <c r="BI298" s="203">
        <f>IF(N298="nulová",J298,0)</f>
        <v>0</v>
      </c>
      <c r="BJ298" s="19" t="s">
        <v>82</v>
      </c>
      <c r="BK298" s="203">
        <f>ROUND(I298*H298,2)</f>
        <v>0</v>
      </c>
      <c r="BL298" s="19" t="s">
        <v>228</v>
      </c>
      <c r="BM298" s="202" t="s">
        <v>1495</v>
      </c>
    </row>
    <row r="299" spans="1:65" s="13" customFormat="1" ht="11.25">
      <c r="B299" s="208"/>
      <c r="C299" s="209"/>
      <c r="D299" s="204" t="s">
        <v>181</v>
      </c>
      <c r="E299" s="210" t="s">
        <v>19</v>
      </c>
      <c r="F299" s="211" t="s">
        <v>1496</v>
      </c>
      <c r="G299" s="209"/>
      <c r="H299" s="212">
        <v>4.5</v>
      </c>
      <c r="I299" s="213"/>
      <c r="J299" s="209"/>
      <c r="K299" s="209"/>
      <c r="L299" s="214"/>
      <c r="M299" s="215"/>
      <c r="N299" s="216"/>
      <c r="O299" s="216"/>
      <c r="P299" s="216"/>
      <c r="Q299" s="216"/>
      <c r="R299" s="216"/>
      <c r="S299" s="216"/>
      <c r="T299" s="217"/>
      <c r="AT299" s="218" t="s">
        <v>181</v>
      </c>
      <c r="AU299" s="218" t="s">
        <v>84</v>
      </c>
      <c r="AV299" s="13" t="s">
        <v>84</v>
      </c>
      <c r="AW299" s="13" t="s">
        <v>35</v>
      </c>
      <c r="AX299" s="13" t="s">
        <v>74</v>
      </c>
      <c r="AY299" s="218" t="s">
        <v>143</v>
      </c>
    </row>
    <row r="300" spans="1:65" s="13" customFormat="1" ht="11.25">
      <c r="B300" s="208"/>
      <c r="C300" s="209"/>
      <c r="D300" s="204" t="s">
        <v>181</v>
      </c>
      <c r="E300" s="210" t="s">
        <v>19</v>
      </c>
      <c r="F300" s="211" t="s">
        <v>1497</v>
      </c>
      <c r="G300" s="209"/>
      <c r="H300" s="212">
        <v>0.88</v>
      </c>
      <c r="I300" s="213"/>
      <c r="J300" s="209"/>
      <c r="K300" s="209"/>
      <c r="L300" s="214"/>
      <c r="M300" s="215"/>
      <c r="N300" s="216"/>
      <c r="O300" s="216"/>
      <c r="P300" s="216"/>
      <c r="Q300" s="216"/>
      <c r="R300" s="216"/>
      <c r="S300" s="216"/>
      <c r="T300" s="217"/>
      <c r="AT300" s="218" t="s">
        <v>181</v>
      </c>
      <c r="AU300" s="218" t="s">
        <v>84</v>
      </c>
      <c r="AV300" s="13" t="s">
        <v>84</v>
      </c>
      <c r="AW300" s="13" t="s">
        <v>35</v>
      </c>
      <c r="AX300" s="13" t="s">
        <v>74</v>
      </c>
      <c r="AY300" s="218" t="s">
        <v>143</v>
      </c>
    </row>
    <row r="301" spans="1:65" s="14" customFormat="1" ht="11.25">
      <c r="B301" s="219"/>
      <c r="C301" s="220"/>
      <c r="D301" s="204" t="s">
        <v>181</v>
      </c>
      <c r="E301" s="221" t="s">
        <v>19</v>
      </c>
      <c r="F301" s="222" t="s">
        <v>189</v>
      </c>
      <c r="G301" s="220"/>
      <c r="H301" s="223">
        <v>5.38</v>
      </c>
      <c r="I301" s="224"/>
      <c r="J301" s="220"/>
      <c r="K301" s="220"/>
      <c r="L301" s="225"/>
      <c r="M301" s="226"/>
      <c r="N301" s="227"/>
      <c r="O301" s="227"/>
      <c r="P301" s="227"/>
      <c r="Q301" s="227"/>
      <c r="R301" s="227"/>
      <c r="S301" s="227"/>
      <c r="T301" s="228"/>
      <c r="AT301" s="229" t="s">
        <v>181</v>
      </c>
      <c r="AU301" s="229" t="s">
        <v>84</v>
      </c>
      <c r="AV301" s="14" t="s">
        <v>150</v>
      </c>
      <c r="AW301" s="14" t="s">
        <v>35</v>
      </c>
      <c r="AX301" s="14" t="s">
        <v>82</v>
      </c>
      <c r="AY301" s="229" t="s">
        <v>143</v>
      </c>
    </row>
    <row r="302" spans="1:65" s="2" customFormat="1" ht="44.25" customHeight="1">
      <c r="A302" s="36"/>
      <c r="B302" s="37"/>
      <c r="C302" s="190" t="s">
        <v>606</v>
      </c>
      <c r="D302" s="190" t="s">
        <v>146</v>
      </c>
      <c r="E302" s="191" t="s">
        <v>1059</v>
      </c>
      <c r="F302" s="192" t="s">
        <v>1060</v>
      </c>
      <c r="G302" s="193" t="s">
        <v>461</v>
      </c>
      <c r="H302" s="262"/>
      <c r="I302" s="195"/>
      <c r="J302" s="196">
        <f>ROUND(I302*H302,2)</f>
        <v>0</v>
      </c>
      <c r="K302" s="197"/>
      <c r="L302" s="41"/>
      <c r="M302" s="198" t="s">
        <v>19</v>
      </c>
      <c r="N302" s="199" t="s">
        <v>45</v>
      </c>
      <c r="O302" s="66"/>
      <c r="P302" s="200">
        <f>O302*H302</f>
        <v>0</v>
      </c>
      <c r="Q302" s="200">
        <v>0</v>
      </c>
      <c r="R302" s="200">
        <f>Q302*H302</f>
        <v>0</v>
      </c>
      <c r="S302" s="200">
        <v>0</v>
      </c>
      <c r="T302" s="201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02" t="s">
        <v>228</v>
      </c>
      <c r="AT302" s="202" t="s">
        <v>146</v>
      </c>
      <c r="AU302" s="202" t="s">
        <v>84</v>
      </c>
      <c r="AY302" s="19" t="s">
        <v>143</v>
      </c>
      <c r="BE302" s="203">
        <f>IF(N302="základní",J302,0)</f>
        <v>0</v>
      </c>
      <c r="BF302" s="203">
        <f>IF(N302="snížená",J302,0)</f>
        <v>0</v>
      </c>
      <c r="BG302" s="203">
        <f>IF(N302="zákl. přenesená",J302,0)</f>
        <v>0</v>
      </c>
      <c r="BH302" s="203">
        <f>IF(N302="sníž. přenesená",J302,0)</f>
        <v>0</v>
      </c>
      <c r="BI302" s="203">
        <f>IF(N302="nulová",J302,0)</f>
        <v>0</v>
      </c>
      <c r="BJ302" s="19" t="s">
        <v>82</v>
      </c>
      <c r="BK302" s="203">
        <f>ROUND(I302*H302,2)</f>
        <v>0</v>
      </c>
      <c r="BL302" s="19" t="s">
        <v>228</v>
      </c>
      <c r="BM302" s="202" t="s">
        <v>1498</v>
      </c>
    </row>
    <row r="303" spans="1:65" s="12" customFormat="1" ht="22.9" customHeight="1">
      <c r="B303" s="174"/>
      <c r="C303" s="175"/>
      <c r="D303" s="176" t="s">
        <v>73</v>
      </c>
      <c r="E303" s="188" t="s">
        <v>474</v>
      </c>
      <c r="F303" s="188" t="s">
        <v>475</v>
      </c>
      <c r="G303" s="175"/>
      <c r="H303" s="175"/>
      <c r="I303" s="178"/>
      <c r="J303" s="189">
        <f>BK303</f>
        <v>0</v>
      </c>
      <c r="K303" s="175"/>
      <c r="L303" s="180"/>
      <c r="M303" s="181"/>
      <c r="N303" s="182"/>
      <c r="O303" s="182"/>
      <c r="P303" s="183">
        <f>SUM(P304:P316)</f>
        <v>0</v>
      </c>
      <c r="Q303" s="182"/>
      <c r="R303" s="183">
        <f>SUM(R304:R316)</f>
        <v>0.11155999999999999</v>
      </c>
      <c r="S303" s="182"/>
      <c r="T303" s="184">
        <f>SUM(T304:T316)</f>
        <v>0.13100000000000001</v>
      </c>
      <c r="AR303" s="185" t="s">
        <v>84</v>
      </c>
      <c r="AT303" s="186" t="s">
        <v>73</v>
      </c>
      <c r="AU303" s="186" t="s">
        <v>82</v>
      </c>
      <c r="AY303" s="185" t="s">
        <v>143</v>
      </c>
      <c r="BK303" s="187">
        <f>SUM(BK304:BK316)</f>
        <v>0</v>
      </c>
    </row>
    <row r="304" spans="1:65" s="2" customFormat="1" ht="33" customHeight="1">
      <c r="A304" s="36"/>
      <c r="B304" s="37"/>
      <c r="C304" s="190" t="s">
        <v>610</v>
      </c>
      <c r="D304" s="190" t="s">
        <v>146</v>
      </c>
      <c r="E304" s="191" t="s">
        <v>1499</v>
      </c>
      <c r="F304" s="192" t="s">
        <v>1500</v>
      </c>
      <c r="G304" s="193" t="s">
        <v>149</v>
      </c>
      <c r="H304" s="194">
        <v>5</v>
      </c>
      <c r="I304" s="195"/>
      <c r="J304" s="196">
        <f t="shared" ref="J304:J316" si="30">ROUND(I304*H304,2)</f>
        <v>0</v>
      </c>
      <c r="K304" s="197"/>
      <c r="L304" s="41"/>
      <c r="M304" s="198" t="s">
        <v>19</v>
      </c>
      <c r="N304" s="199" t="s">
        <v>45</v>
      </c>
      <c r="O304" s="66"/>
      <c r="P304" s="200">
        <f t="shared" ref="P304:P316" si="31">O304*H304</f>
        <v>0</v>
      </c>
      <c r="Q304" s="200">
        <v>0</v>
      </c>
      <c r="R304" s="200">
        <f t="shared" ref="R304:R316" si="32">Q304*H304</f>
        <v>0</v>
      </c>
      <c r="S304" s="200">
        <v>0</v>
      </c>
      <c r="T304" s="201">
        <f t="shared" ref="T304:T316" si="33"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02" t="s">
        <v>228</v>
      </c>
      <c r="AT304" s="202" t="s">
        <v>146</v>
      </c>
      <c r="AU304" s="202" t="s">
        <v>84</v>
      </c>
      <c r="AY304" s="19" t="s">
        <v>143</v>
      </c>
      <c r="BE304" s="203">
        <f t="shared" ref="BE304:BE316" si="34">IF(N304="základní",J304,0)</f>
        <v>0</v>
      </c>
      <c r="BF304" s="203">
        <f t="shared" ref="BF304:BF316" si="35">IF(N304="snížená",J304,0)</f>
        <v>0</v>
      </c>
      <c r="BG304" s="203">
        <f t="shared" ref="BG304:BG316" si="36">IF(N304="zákl. přenesená",J304,0)</f>
        <v>0</v>
      </c>
      <c r="BH304" s="203">
        <f t="shared" ref="BH304:BH316" si="37">IF(N304="sníž. přenesená",J304,0)</f>
        <v>0</v>
      </c>
      <c r="BI304" s="203">
        <f t="shared" ref="BI304:BI316" si="38">IF(N304="nulová",J304,0)</f>
        <v>0</v>
      </c>
      <c r="BJ304" s="19" t="s">
        <v>82</v>
      </c>
      <c r="BK304" s="203">
        <f t="shared" ref="BK304:BK316" si="39">ROUND(I304*H304,2)</f>
        <v>0</v>
      </c>
      <c r="BL304" s="19" t="s">
        <v>228</v>
      </c>
      <c r="BM304" s="202" t="s">
        <v>1501</v>
      </c>
    </row>
    <row r="305" spans="1:65" s="2" customFormat="1" ht="21.75" customHeight="1">
      <c r="A305" s="36"/>
      <c r="B305" s="37"/>
      <c r="C305" s="251" t="s">
        <v>614</v>
      </c>
      <c r="D305" s="251" t="s">
        <v>250</v>
      </c>
      <c r="E305" s="252" t="s">
        <v>1502</v>
      </c>
      <c r="F305" s="253" t="s">
        <v>1503</v>
      </c>
      <c r="G305" s="254" t="s">
        <v>149</v>
      </c>
      <c r="H305" s="255">
        <v>6</v>
      </c>
      <c r="I305" s="256"/>
      <c r="J305" s="257">
        <f t="shared" si="30"/>
        <v>0</v>
      </c>
      <c r="K305" s="258"/>
      <c r="L305" s="259"/>
      <c r="M305" s="260" t="s">
        <v>19</v>
      </c>
      <c r="N305" s="261" t="s">
        <v>45</v>
      </c>
      <c r="O305" s="66"/>
      <c r="P305" s="200">
        <f t="shared" si="31"/>
        <v>0</v>
      </c>
      <c r="Q305" s="200">
        <v>1.6E-2</v>
      </c>
      <c r="R305" s="200">
        <f t="shared" si="32"/>
        <v>9.6000000000000002E-2</v>
      </c>
      <c r="S305" s="200">
        <v>0</v>
      </c>
      <c r="T305" s="201">
        <f t="shared" si="33"/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02" t="s">
        <v>299</v>
      </c>
      <c r="AT305" s="202" t="s">
        <v>250</v>
      </c>
      <c r="AU305" s="202" t="s">
        <v>84</v>
      </c>
      <c r="AY305" s="19" t="s">
        <v>143</v>
      </c>
      <c r="BE305" s="203">
        <f t="shared" si="34"/>
        <v>0</v>
      </c>
      <c r="BF305" s="203">
        <f t="shared" si="35"/>
        <v>0</v>
      </c>
      <c r="BG305" s="203">
        <f t="shared" si="36"/>
        <v>0</v>
      </c>
      <c r="BH305" s="203">
        <f t="shared" si="37"/>
        <v>0</v>
      </c>
      <c r="BI305" s="203">
        <f t="shared" si="38"/>
        <v>0</v>
      </c>
      <c r="BJ305" s="19" t="s">
        <v>82</v>
      </c>
      <c r="BK305" s="203">
        <f t="shared" si="39"/>
        <v>0</v>
      </c>
      <c r="BL305" s="19" t="s">
        <v>228</v>
      </c>
      <c r="BM305" s="202" t="s">
        <v>1504</v>
      </c>
    </row>
    <row r="306" spans="1:65" s="2" customFormat="1" ht="21.75" customHeight="1">
      <c r="A306" s="36"/>
      <c r="B306" s="37"/>
      <c r="C306" s="190" t="s">
        <v>619</v>
      </c>
      <c r="D306" s="190" t="s">
        <v>146</v>
      </c>
      <c r="E306" s="191" t="s">
        <v>1505</v>
      </c>
      <c r="F306" s="192" t="s">
        <v>1506</v>
      </c>
      <c r="G306" s="193" t="s">
        <v>149</v>
      </c>
      <c r="H306" s="194">
        <v>6</v>
      </c>
      <c r="I306" s="195"/>
      <c r="J306" s="196">
        <f t="shared" si="30"/>
        <v>0</v>
      </c>
      <c r="K306" s="197"/>
      <c r="L306" s="41"/>
      <c r="M306" s="198" t="s">
        <v>19</v>
      </c>
      <c r="N306" s="199" t="s">
        <v>45</v>
      </c>
      <c r="O306" s="66"/>
      <c r="P306" s="200">
        <f t="shared" si="31"/>
        <v>0</v>
      </c>
      <c r="Q306" s="200">
        <v>0</v>
      </c>
      <c r="R306" s="200">
        <f t="shared" si="32"/>
        <v>0</v>
      </c>
      <c r="S306" s="200">
        <v>0</v>
      </c>
      <c r="T306" s="201">
        <f t="shared" si="33"/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02" t="s">
        <v>228</v>
      </c>
      <c r="AT306" s="202" t="s">
        <v>146</v>
      </c>
      <c r="AU306" s="202" t="s">
        <v>84</v>
      </c>
      <c r="AY306" s="19" t="s">
        <v>143</v>
      </c>
      <c r="BE306" s="203">
        <f t="shared" si="34"/>
        <v>0</v>
      </c>
      <c r="BF306" s="203">
        <f t="shared" si="35"/>
        <v>0</v>
      </c>
      <c r="BG306" s="203">
        <f t="shared" si="36"/>
        <v>0</v>
      </c>
      <c r="BH306" s="203">
        <f t="shared" si="37"/>
        <v>0</v>
      </c>
      <c r="BI306" s="203">
        <f t="shared" si="38"/>
        <v>0</v>
      </c>
      <c r="BJ306" s="19" t="s">
        <v>82</v>
      </c>
      <c r="BK306" s="203">
        <f t="shared" si="39"/>
        <v>0</v>
      </c>
      <c r="BL306" s="19" t="s">
        <v>228</v>
      </c>
      <c r="BM306" s="202" t="s">
        <v>1507</v>
      </c>
    </row>
    <row r="307" spans="1:65" s="2" customFormat="1" ht="21.75" customHeight="1">
      <c r="A307" s="36"/>
      <c r="B307" s="37"/>
      <c r="C307" s="190" t="s">
        <v>624</v>
      </c>
      <c r="D307" s="190" t="s">
        <v>146</v>
      </c>
      <c r="E307" s="191" t="s">
        <v>1508</v>
      </c>
      <c r="F307" s="192" t="s">
        <v>1509</v>
      </c>
      <c r="G307" s="193" t="s">
        <v>149</v>
      </c>
      <c r="H307" s="194">
        <v>6</v>
      </c>
      <c r="I307" s="195"/>
      <c r="J307" s="196">
        <f t="shared" si="30"/>
        <v>0</v>
      </c>
      <c r="K307" s="197"/>
      <c r="L307" s="41"/>
      <c r="M307" s="198" t="s">
        <v>19</v>
      </c>
      <c r="N307" s="199" t="s">
        <v>45</v>
      </c>
      <c r="O307" s="66"/>
      <c r="P307" s="200">
        <f t="shared" si="31"/>
        <v>0</v>
      </c>
      <c r="Q307" s="200">
        <v>0</v>
      </c>
      <c r="R307" s="200">
        <f t="shared" si="32"/>
        <v>0</v>
      </c>
      <c r="S307" s="200">
        <v>0</v>
      </c>
      <c r="T307" s="201">
        <f t="shared" si="33"/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02" t="s">
        <v>228</v>
      </c>
      <c r="AT307" s="202" t="s">
        <v>146</v>
      </c>
      <c r="AU307" s="202" t="s">
        <v>84</v>
      </c>
      <c r="AY307" s="19" t="s">
        <v>143</v>
      </c>
      <c r="BE307" s="203">
        <f t="shared" si="34"/>
        <v>0</v>
      </c>
      <c r="BF307" s="203">
        <f t="shared" si="35"/>
        <v>0</v>
      </c>
      <c r="BG307" s="203">
        <f t="shared" si="36"/>
        <v>0</v>
      </c>
      <c r="BH307" s="203">
        <f t="shared" si="37"/>
        <v>0</v>
      </c>
      <c r="BI307" s="203">
        <f t="shared" si="38"/>
        <v>0</v>
      </c>
      <c r="BJ307" s="19" t="s">
        <v>82</v>
      </c>
      <c r="BK307" s="203">
        <f t="shared" si="39"/>
        <v>0</v>
      </c>
      <c r="BL307" s="19" t="s">
        <v>228</v>
      </c>
      <c r="BM307" s="202" t="s">
        <v>1510</v>
      </c>
    </row>
    <row r="308" spans="1:65" s="2" customFormat="1" ht="21.75" customHeight="1">
      <c r="A308" s="36"/>
      <c r="B308" s="37"/>
      <c r="C308" s="251" t="s">
        <v>629</v>
      </c>
      <c r="D308" s="251" t="s">
        <v>250</v>
      </c>
      <c r="E308" s="252" t="s">
        <v>1511</v>
      </c>
      <c r="F308" s="253" t="s">
        <v>1512</v>
      </c>
      <c r="G308" s="254" t="s">
        <v>149</v>
      </c>
      <c r="H308" s="255">
        <v>6</v>
      </c>
      <c r="I308" s="256"/>
      <c r="J308" s="257">
        <f t="shared" si="30"/>
        <v>0</v>
      </c>
      <c r="K308" s="258"/>
      <c r="L308" s="259"/>
      <c r="M308" s="260" t="s">
        <v>19</v>
      </c>
      <c r="N308" s="261" t="s">
        <v>45</v>
      </c>
      <c r="O308" s="66"/>
      <c r="P308" s="200">
        <f t="shared" si="31"/>
        <v>0</v>
      </c>
      <c r="Q308" s="200">
        <v>1.1999999999999999E-3</v>
      </c>
      <c r="R308" s="200">
        <f t="shared" si="32"/>
        <v>7.1999999999999998E-3</v>
      </c>
      <c r="S308" s="200">
        <v>0</v>
      </c>
      <c r="T308" s="201">
        <f t="shared" si="33"/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02" t="s">
        <v>299</v>
      </c>
      <c r="AT308" s="202" t="s">
        <v>250</v>
      </c>
      <c r="AU308" s="202" t="s">
        <v>84</v>
      </c>
      <c r="AY308" s="19" t="s">
        <v>143</v>
      </c>
      <c r="BE308" s="203">
        <f t="shared" si="34"/>
        <v>0</v>
      </c>
      <c r="BF308" s="203">
        <f t="shared" si="35"/>
        <v>0</v>
      </c>
      <c r="BG308" s="203">
        <f t="shared" si="36"/>
        <v>0</v>
      </c>
      <c r="BH308" s="203">
        <f t="shared" si="37"/>
        <v>0</v>
      </c>
      <c r="BI308" s="203">
        <f t="shared" si="38"/>
        <v>0</v>
      </c>
      <c r="BJ308" s="19" t="s">
        <v>82</v>
      </c>
      <c r="BK308" s="203">
        <f t="shared" si="39"/>
        <v>0</v>
      </c>
      <c r="BL308" s="19" t="s">
        <v>228</v>
      </c>
      <c r="BM308" s="202" t="s">
        <v>1513</v>
      </c>
    </row>
    <row r="309" spans="1:65" s="2" customFormat="1" ht="16.5" customHeight="1">
      <c r="A309" s="36"/>
      <c r="B309" s="37"/>
      <c r="C309" s="251" t="s">
        <v>633</v>
      </c>
      <c r="D309" s="251" t="s">
        <v>250</v>
      </c>
      <c r="E309" s="252" t="s">
        <v>1514</v>
      </c>
      <c r="F309" s="253" t="s">
        <v>1515</v>
      </c>
      <c r="G309" s="254" t="s">
        <v>149</v>
      </c>
      <c r="H309" s="255">
        <v>6</v>
      </c>
      <c r="I309" s="256"/>
      <c r="J309" s="257">
        <f t="shared" si="30"/>
        <v>0</v>
      </c>
      <c r="K309" s="258"/>
      <c r="L309" s="259"/>
      <c r="M309" s="260" t="s">
        <v>19</v>
      </c>
      <c r="N309" s="261" t="s">
        <v>45</v>
      </c>
      <c r="O309" s="66"/>
      <c r="P309" s="200">
        <f t="shared" si="31"/>
        <v>0</v>
      </c>
      <c r="Q309" s="200">
        <v>1.4999999999999999E-4</v>
      </c>
      <c r="R309" s="200">
        <f t="shared" si="32"/>
        <v>8.9999999999999998E-4</v>
      </c>
      <c r="S309" s="200">
        <v>0</v>
      </c>
      <c r="T309" s="201">
        <f t="shared" si="33"/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02" t="s">
        <v>299</v>
      </c>
      <c r="AT309" s="202" t="s">
        <v>250</v>
      </c>
      <c r="AU309" s="202" t="s">
        <v>84</v>
      </c>
      <c r="AY309" s="19" t="s">
        <v>143</v>
      </c>
      <c r="BE309" s="203">
        <f t="shared" si="34"/>
        <v>0</v>
      </c>
      <c r="BF309" s="203">
        <f t="shared" si="35"/>
        <v>0</v>
      </c>
      <c r="BG309" s="203">
        <f t="shared" si="36"/>
        <v>0</v>
      </c>
      <c r="BH309" s="203">
        <f t="shared" si="37"/>
        <v>0</v>
      </c>
      <c r="BI309" s="203">
        <f t="shared" si="38"/>
        <v>0</v>
      </c>
      <c r="BJ309" s="19" t="s">
        <v>82</v>
      </c>
      <c r="BK309" s="203">
        <f t="shared" si="39"/>
        <v>0</v>
      </c>
      <c r="BL309" s="19" t="s">
        <v>228</v>
      </c>
      <c r="BM309" s="202" t="s">
        <v>1516</v>
      </c>
    </row>
    <row r="310" spans="1:65" s="2" customFormat="1" ht="21.75" customHeight="1">
      <c r="A310" s="36"/>
      <c r="B310" s="37"/>
      <c r="C310" s="190" t="s">
        <v>639</v>
      </c>
      <c r="D310" s="190" t="s">
        <v>146</v>
      </c>
      <c r="E310" s="191" t="s">
        <v>1517</v>
      </c>
      <c r="F310" s="192" t="s">
        <v>1518</v>
      </c>
      <c r="G310" s="193" t="s">
        <v>149</v>
      </c>
      <c r="H310" s="194">
        <v>1</v>
      </c>
      <c r="I310" s="195"/>
      <c r="J310" s="196">
        <f t="shared" si="30"/>
        <v>0</v>
      </c>
      <c r="K310" s="197"/>
      <c r="L310" s="41"/>
      <c r="M310" s="198" t="s">
        <v>19</v>
      </c>
      <c r="N310" s="199" t="s">
        <v>45</v>
      </c>
      <c r="O310" s="66"/>
      <c r="P310" s="200">
        <f t="shared" si="31"/>
        <v>0</v>
      </c>
      <c r="Q310" s="200">
        <v>0</v>
      </c>
      <c r="R310" s="200">
        <f t="shared" si="32"/>
        <v>0</v>
      </c>
      <c r="S310" s="200">
        <v>0</v>
      </c>
      <c r="T310" s="201">
        <f t="shared" si="33"/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02" t="s">
        <v>228</v>
      </c>
      <c r="AT310" s="202" t="s">
        <v>146</v>
      </c>
      <c r="AU310" s="202" t="s">
        <v>84</v>
      </c>
      <c r="AY310" s="19" t="s">
        <v>143</v>
      </c>
      <c r="BE310" s="203">
        <f t="shared" si="34"/>
        <v>0</v>
      </c>
      <c r="BF310" s="203">
        <f t="shared" si="35"/>
        <v>0</v>
      </c>
      <c r="BG310" s="203">
        <f t="shared" si="36"/>
        <v>0</v>
      </c>
      <c r="BH310" s="203">
        <f t="shared" si="37"/>
        <v>0</v>
      </c>
      <c r="BI310" s="203">
        <f t="shared" si="38"/>
        <v>0</v>
      </c>
      <c r="BJ310" s="19" t="s">
        <v>82</v>
      </c>
      <c r="BK310" s="203">
        <f t="shared" si="39"/>
        <v>0</v>
      </c>
      <c r="BL310" s="19" t="s">
        <v>228</v>
      </c>
      <c r="BM310" s="202" t="s">
        <v>1519</v>
      </c>
    </row>
    <row r="311" spans="1:65" s="2" customFormat="1" ht="21.75" customHeight="1">
      <c r="A311" s="36"/>
      <c r="B311" s="37"/>
      <c r="C311" s="190" t="s">
        <v>643</v>
      </c>
      <c r="D311" s="190" t="s">
        <v>146</v>
      </c>
      <c r="E311" s="191" t="s">
        <v>1520</v>
      </c>
      <c r="F311" s="192" t="s">
        <v>1521</v>
      </c>
      <c r="G311" s="193" t="s">
        <v>149</v>
      </c>
      <c r="H311" s="194">
        <v>6</v>
      </c>
      <c r="I311" s="195"/>
      <c r="J311" s="196">
        <f t="shared" si="30"/>
        <v>0</v>
      </c>
      <c r="K311" s="197"/>
      <c r="L311" s="41"/>
      <c r="M311" s="198" t="s">
        <v>19</v>
      </c>
      <c r="N311" s="199" t="s">
        <v>45</v>
      </c>
      <c r="O311" s="66"/>
      <c r="P311" s="200">
        <f t="shared" si="31"/>
        <v>0</v>
      </c>
      <c r="Q311" s="200">
        <v>0</v>
      </c>
      <c r="R311" s="200">
        <f t="shared" si="32"/>
        <v>0</v>
      </c>
      <c r="S311" s="200">
        <v>0</v>
      </c>
      <c r="T311" s="201">
        <f t="shared" si="33"/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02" t="s">
        <v>228</v>
      </c>
      <c r="AT311" s="202" t="s">
        <v>146</v>
      </c>
      <c r="AU311" s="202" t="s">
        <v>84</v>
      </c>
      <c r="AY311" s="19" t="s">
        <v>143</v>
      </c>
      <c r="BE311" s="203">
        <f t="shared" si="34"/>
        <v>0</v>
      </c>
      <c r="BF311" s="203">
        <f t="shared" si="35"/>
        <v>0</v>
      </c>
      <c r="BG311" s="203">
        <f t="shared" si="36"/>
        <v>0</v>
      </c>
      <c r="BH311" s="203">
        <f t="shared" si="37"/>
        <v>0</v>
      </c>
      <c r="BI311" s="203">
        <f t="shared" si="38"/>
        <v>0</v>
      </c>
      <c r="BJ311" s="19" t="s">
        <v>82</v>
      </c>
      <c r="BK311" s="203">
        <f t="shared" si="39"/>
        <v>0</v>
      </c>
      <c r="BL311" s="19" t="s">
        <v>228</v>
      </c>
      <c r="BM311" s="202" t="s">
        <v>1522</v>
      </c>
    </row>
    <row r="312" spans="1:65" s="2" customFormat="1" ht="21.75" customHeight="1">
      <c r="A312" s="36"/>
      <c r="B312" s="37"/>
      <c r="C312" s="251" t="s">
        <v>648</v>
      </c>
      <c r="D312" s="251" t="s">
        <v>250</v>
      </c>
      <c r="E312" s="252" t="s">
        <v>1523</v>
      </c>
      <c r="F312" s="253" t="s">
        <v>1524</v>
      </c>
      <c r="G312" s="254" t="s">
        <v>149</v>
      </c>
      <c r="H312" s="255">
        <v>6</v>
      </c>
      <c r="I312" s="256"/>
      <c r="J312" s="257">
        <f t="shared" si="30"/>
        <v>0</v>
      </c>
      <c r="K312" s="258"/>
      <c r="L312" s="259"/>
      <c r="M312" s="260" t="s">
        <v>19</v>
      </c>
      <c r="N312" s="261" t="s">
        <v>45</v>
      </c>
      <c r="O312" s="66"/>
      <c r="P312" s="200">
        <f t="shared" si="31"/>
        <v>0</v>
      </c>
      <c r="Q312" s="200">
        <v>1.23E-3</v>
      </c>
      <c r="R312" s="200">
        <f t="shared" si="32"/>
        <v>7.3799999999999994E-3</v>
      </c>
      <c r="S312" s="200">
        <v>0</v>
      </c>
      <c r="T312" s="201">
        <f t="shared" si="33"/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02" t="s">
        <v>299</v>
      </c>
      <c r="AT312" s="202" t="s">
        <v>250</v>
      </c>
      <c r="AU312" s="202" t="s">
        <v>84</v>
      </c>
      <c r="AY312" s="19" t="s">
        <v>143</v>
      </c>
      <c r="BE312" s="203">
        <f t="shared" si="34"/>
        <v>0</v>
      </c>
      <c r="BF312" s="203">
        <f t="shared" si="35"/>
        <v>0</v>
      </c>
      <c r="BG312" s="203">
        <f t="shared" si="36"/>
        <v>0</v>
      </c>
      <c r="BH312" s="203">
        <f t="shared" si="37"/>
        <v>0</v>
      </c>
      <c r="BI312" s="203">
        <f t="shared" si="38"/>
        <v>0</v>
      </c>
      <c r="BJ312" s="19" t="s">
        <v>82</v>
      </c>
      <c r="BK312" s="203">
        <f t="shared" si="39"/>
        <v>0</v>
      </c>
      <c r="BL312" s="19" t="s">
        <v>228</v>
      </c>
      <c r="BM312" s="202" t="s">
        <v>1525</v>
      </c>
    </row>
    <row r="313" spans="1:65" s="2" customFormat="1" ht="21.75" customHeight="1">
      <c r="A313" s="36"/>
      <c r="B313" s="37"/>
      <c r="C313" s="190" t="s">
        <v>652</v>
      </c>
      <c r="D313" s="190" t="s">
        <v>146</v>
      </c>
      <c r="E313" s="191" t="s">
        <v>1526</v>
      </c>
      <c r="F313" s="192" t="s">
        <v>1527</v>
      </c>
      <c r="G313" s="193" t="s">
        <v>149</v>
      </c>
      <c r="H313" s="194">
        <v>1</v>
      </c>
      <c r="I313" s="195"/>
      <c r="J313" s="196">
        <f t="shared" si="30"/>
        <v>0</v>
      </c>
      <c r="K313" s="197"/>
      <c r="L313" s="41"/>
      <c r="M313" s="198" t="s">
        <v>19</v>
      </c>
      <c r="N313" s="199" t="s">
        <v>45</v>
      </c>
      <c r="O313" s="66"/>
      <c r="P313" s="200">
        <f t="shared" si="31"/>
        <v>0</v>
      </c>
      <c r="Q313" s="200">
        <v>0</v>
      </c>
      <c r="R313" s="200">
        <f t="shared" si="32"/>
        <v>0</v>
      </c>
      <c r="S313" s="200">
        <v>0</v>
      </c>
      <c r="T313" s="201">
        <f t="shared" si="33"/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02" t="s">
        <v>228</v>
      </c>
      <c r="AT313" s="202" t="s">
        <v>146</v>
      </c>
      <c r="AU313" s="202" t="s">
        <v>84</v>
      </c>
      <c r="AY313" s="19" t="s">
        <v>143</v>
      </c>
      <c r="BE313" s="203">
        <f t="shared" si="34"/>
        <v>0</v>
      </c>
      <c r="BF313" s="203">
        <f t="shared" si="35"/>
        <v>0</v>
      </c>
      <c r="BG313" s="203">
        <f t="shared" si="36"/>
        <v>0</v>
      </c>
      <c r="BH313" s="203">
        <f t="shared" si="37"/>
        <v>0</v>
      </c>
      <c r="BI313" s="203">
        <f t="shared" si="38"/>
        <v>0</v>
      </c>
      <c r="BJ313" s="19" t="s">
        <v>82</v>
      </c>
      <c r="BK313" s="203">
        <f t="shared" si="39"/>
        <v>0</v>
      </c>
      <c r="BL313" s="19" t="s">
        <v>228</v>
      </c>
      <c r="BM313" s="202" t="s">
        <v>1528</v>
      </c>
    </row>
    <row r="314" spans="1:65" s="2" customFormat="1" ht="21.75" customHeight="1">
      <c r="A314" s="36"/>
      <c r="B314" s="37"/>
      <c r="C314" s="190" t="s">
        <v>656</v>
      </c>
      <c r="D314" s="190" t="s">
        <v>146</v>
      </c>
      <c r="E314" s="191" t="s">
        <v>1529</v>
      </c>
      <c r="F314" s="192" t="s">
        <v>1530</v>
      </c>
      <c r="G314" s="193" t="s">
        <v>149</v>
      </c>
      <c r="H314" s="194">
        <v>1</v>
      </c>
      <c r="I314" s="195"/>
      <c r="J314" s="196">
        <f t="shared" si="30"/>
        <v>0</v>
      </c>
      <c r="K314" s="197"/>
      <c r="L314" s="41"/>
      <c r="M314" s="198" t="s">
        <v>19</v>
      </c>
      <c r="N314" s="199" t="s">
        <v>45</v>
      </c>
      <c r="O314" s="66"/>
      <c r="P314" s="200">
        <f t="shared" si="31"/>
        <v>0</v>
      </c>
      <c r="Q314" s="200">
        <v>8.0000000000000007E-5</v>
      </c>
      <c r="R314" s="200">
        <f t="shared" si="32"/>
        <v>8.0000000000000007E-5</v>
      </c>
      <c r="S314" s="200">
        <v>0</v>
      </c>
      <c r="T314" s="201">
        <f t="shared" si="33"/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02" t="s">
        <v>228</v>
      </c>
      <c r="AT314" s="202" t="s">
        <v>146</v>
      </c>
      <c r="AU314" s="202" t="s">
        <v>84</v>
      </c>
      <c r="AY314" s="19" t="s">
        <v>143</v>
      </c>
      <c r="BE314" s="203">
        <f t="shared" si="34"/>
        <v>0</v>
      </c>
      <c r="BF314" s="203">
        <f t="shared" si="35"/>
        <v>0</v>
      </c>
      <c r="BG314" s="203">
        <f t="shared" si="36"/>
        <v>0</v>
      </c>
      <c r="BH314" s="203">
        <f t="shared" si="37"/>
        <v>0</v>
      </c>
      <c r="BI314" s="203">
        <f t="shared" si="38"/>
        <v>0</v>
      </c>
      <c r="BJ314" s="19" t="s">
        <v>82</v>
      </c>
      <c r="BK314" s="203">
        <f t="shared" si="39"/>
        <v>0</v>
      </c>
      <c r="BL314" s="19" t="s">
        <v>228</v>
      </c>
      <c r="BM314" s="202" t="s">
        <v>1531</v>
      </c>
    </row>
    <row r="315" spans="1:65" s="2" customFormat="1" ht="33" customHeight="1">
      <c r="A315" s="36"/>
      <c r="B315" s="37"/>
      <c r="C315" s="190" t="s">
        <v>662</v>
      </c>
      <c r="D315" s="190" t="s">
        <v>146</v>
      </c>
      <c r="E315" s="191" t="s">
        <v>1532</v>
      </c>
      <c r="F315" s="192" t="s">
        <v>1533</v>
      </c>
      <c r="G315" s="193" t="s">
        <v>149</v>
      </c>
      <c r="H315" s="194">
        <v>1</v>
      </c>
      <c r="I315" s="195"/>
      <c r="J315" s="196">
        <f t="shared" si="30"/>
        <v>0</v>
      </c>
      <c r="K315" s="197"/>
      <c r="L315" s="41"/>
      <c r="M315" s="198" t="s">
        <v>19</v>
      </c>
      <c r="N315" s="199" t="s">
        <v>45</v>
      </c>
      <c r="O315" s="66"/>
      <c r="P315" s="200">
        <f t="shared" si="31"/>
        <v>0</v>
      </c>
      <c r="Q315" s="200">
        <v>0</v>
      </c>
      <c r="R315" s="200">
        <f t="shared" si="32"/>
        <v>0</v>
      </c>
      <c r="S315" s="200">
        <v>0.13100000000000001</v>
      </c>
      <c r="T315" s="201">
        <f t="shared" si="33"/>
        <v>0.13100000000000001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02" t="s">
        <v>228</v>
      </c>
      <c r="AT315" s="202" t="s">
        <v>146</v>
      </c>
      <c r="AU315" s="202" t="s">
        <v>84</v>
      </c>
      <c r="AY315" s="19" t="s">
        <v>143</v>
      </c>
      <c r="BE315" s="203">
        <f t="shared" si="34"/>
        <v>0</v>
      </c>
      <c r="BF315" s="203">
        <f t="shared" si="35"/>
        <v>0</v>
      </c>
      <c r="BG315" s="203">
        <f t="shared" si="36"/>
        <v>0</v>
      </c>
      <c r="BH315" s="203">
        <f t="shared" si="37"/>
        <v>0</v>
      </c>
      <c r="BI315" s="203">
        <f t="shared" si="38"/>
        <v>0</v>
      </c>
      <c r="BJ315" s="19" t="s">
        <v>82</v>
      </c>
      <c r="BK315" s="203">
        <f t="shared" si="39"/>
        <v>0</v>
      </c>
      <c r="BL315" s="19" t="s">
        <v>228</v>
      </c>
      <c r="BM315" s="202" t="s">
        <v>1534</v>
      </c>
    </row>
    <row r="316" spans="1:65" s="2" customFormat="1" ht="33" customHeight="1">
      <c r="A316" s="36"/>
      <c r="B316" s="37"/>
      <c r="C316" s="190" t="s">
        <v>666</v>
      </c>
      <c r="D316" s="190" t="s">
        <v>146</v>
      </c>
      <c r="E316" s="191" t="s">
        <v>538</v>
      </c>
      <c r="F316" s="192" t="s">
        <v>1066</v>
      </c>
      <c r="G316" s="193" t="s">
        <v>461</v>
      </c>
      <c r="H316" s="262"/>
      <c r="I316" s="195"/>
      <c r="J316" s="196">
        <f t="shared" si="30"/>
        <v>0</v>
      </c>
      <c r="K316" s="197"/>
      <c r="L316" s="41"/>
      <c r="M316" s="198" t="s">
        <v>19</v>
      </c>
      <c r="N316" s="199" t="s">
        <v>45</v>
      </c>
      <c r="O316" s="66"/>
      <c r="P316" s="200">
        <f t="shared" si="31"/>
        <v>0</v>
      </c>
      <c r="Q316" s="200">
        <v>0</v>
      </c>
      <c r="R316" s="200">
        <f t="shared" si="32"/>
        <v>0</v>
      </c>
      <c r="S316" s="200">
        <v>0</v>
      </c>
      <c r="T316" s="201">
        <f t="shared" si="33"/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02" t="s">
        <v>228</v>
      </c>
      <c r="AT316" s="202" t="s">
        <v>146</v>
      </c>
      <c r="AU316" s="202" t="s">
        <v>84</v>
      </c>
      <c r="AY316" s="19" t="s">
        <v>143</v>
      </c>
      <c r="BE316" s="203">
        <f t="shared" si="34"/>
        <v>0</v>
      </c>
      <c r="BF316" s="203">
        <f t="shared" si="35"/>
        <v>0</v>
      </c>
      <c r="BG316" s="203">
        <f t="shared" si="36"/>
        <v>0</v>
      </c>
      <c r="BH316" s="203">
        <f t="shared" si="37"/>
        <v>0</v>
      </c>
      <c r="BI316" s="203">
        <f t="shared" si="38"/>
        <v>0</v>
      </c>
      <c r="BJ316" s="19" t="s">
        <v>82</v>
      </c>
      <c r="BK316" s="203">
        <f t="shared" si="39"/>
        <v>0</v>
      </c>
      <c r="BL316" s="19" t="s">
        <v>228</v>
      </c>
      <c r="BM316" s="202" t="s">
        <v>1535</v>
      </c>
    </row>
    <row r="317" spans="1:65" s="12" customFormat="1" ht="22.9" customHeight="1">
      <c r="B317" s="174"/>
      <c r="C317" s="175"/>
      <c r="D317" s="176" t="s">
        <v>73</v>
      </c>
      <c r="E317" s="188" t="s">
        <v>1068</v>
      </c>
      <c r="F317" s="188" t="s">
        <v>1069</v>
      </c>
      <c r="G317" s="175"/>
      <c r="H317" s="175"/>
      <c r="I317" s="178"/>
      <c r="J317" s="189">
        <f>BK317</f>
        <v>0</v>
      </c>
      <c r="K317" s="175"/>
      <c r="L317" s="180"/>
      <c r="M317" s="181"/>
      <c r="N317" s="182"/>
      <c r="O317" s="182"/>
      <c r="P317" s="183">
        <f>SUM(P318:P339)</f>
        <v>0</v>
      </c>
      <c r="Q317" s="182"/>
      <c r="R317" s="183">
        <f>SUM(R318:R339)</f>
        <v>0.10088999999999999</v>
      </c>
      <c r="S317" s="182"/>
      <c r="T317" s="184">
        <f>SUM(T318:T339)</f>
        <v>0.93233569999999999</v>
      </c>
      <c r="AR317" s="185" t="s">
        <v>84</v>
      </c>
      <c r="AT317" s="186" t="s">
        <v>73</v>
      </c>
      <c r="AU317" s="186" t="s">
        <v>82</v>
      </c>
      <c r="AY317" s="185" t="s">
        <v>143</v>
      </c>
      <c r="BK317" s="187">
        <f>SUM(BK318:BK339)</f>
        <v>0</v>
      </c>
    </row>
    <row r="318" spans="1:65" s="2" customFormat="1" ht="21.75" customHeight="1">
      <c r="A318" s="36"/>
      <c r="B318" s="37"/>
      <c r="C318" s="190" t="s">
        <v>670</v>
      </c>
      <c r="D318" s="190" t="s">
        <v>146</v>
      </c>
      <c r="E318" s="191" t="s">
        <v>1536</v>
      </c>
      <c r="F318" s="192" t="s">
        <v>1537</v>
      </c>
      <c r="G318" s="193" t="s">
        <v>158</v>
      </c>
      <c r="H318" s="194">
        <v>11.21</v>
      </c>
      <c r="I318" s="195"/>
      <c r="J318" s="196">
        <f>ROUND(I318*H318,2)</f>
        <v>0</v>
      </c>
      <c r="K318" s="197"/>
      <c r="L318" s="41"/>
      <c r="M318" s="198" t="s">
        <v>19</v>
      </c>
      <c r="N318" s="199" t="s">
        <v>45</v>
      </c>
      <c r="O318" s="66"/>
      <c r="P318" s="200">
        <f>O318*H318</f>
        <v>0</v>
      </c>
      <c r="Q318" s="200">
        <v>0</v>
      </c>
      <c r="R318" s="200">
        <f>Q318*H318</f>
        <v>0</v>
      </c>
      <c r="S318" s="200">
        <v>0</v>
      </c>
      <c r="T318" s="201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02" t="s">
        <v>228</v>
      </c>
      <c r="AT318" s="202" t="s">
        <v>146</v>
      </c>
      <c r="AU318" s="202" t="s">
        <v>84</v>
      </c>
      <c r="AY318" s="19" t="s">
        <v>143</v>
      </c>
      <c r="BE318" s="203">
        <f>IF(N318="základní",J318,0)</f>
        <v>0</v>
      </c>
      <c r="BF318" s="203">
        <f>IF(N318="snížená",J318,0)</f>
        <v>0</v>
      </c>
      <c r="BG318" s="203">
        <f>IF(N318="zákl. přenesená",J318,0)</f>
        <v>0</v>
      </c>
      <c r="BH318" s="203">
        <f>IF(N318="sníž. přenesená",J318,0)</f>
        <v>0</v>
      </c>
      <c r="BI318" s="203">
        <f>IF(N318="nulová",J318,0)</f>
        <v>0</v>
      </c>
      <c r="BJ318" s="19" t="s">
        <v>82</v>
      </c>
      <c r="BK318" s="203">
        <f>ROUND(I318*H318,2)</f>
        <v>0</v>
      </c>
      <c r="BL318" s="19" t="s">
        <v>228</v>
      </c>
      <c r="BM318" s="202" t="s">
        <v>1538</v>
      </c>
    </row>
    <row r="319" spans="1:65" s="2" customFormat="1" ht="33" customHeight="1">
      <c r="A319" s="36"/>
      <c r="B319" s="37"/>
      <c r="C319" s="190" t="s">
        <v>676</v>
      </c>
      <c r="D319" s="190" t="s">
        <v>146</v>
      </c>
      <c r="E319" s="191" t="s">
        <v>1539</v>
      </c>
      <c r="F319" s="192" t="s">
        <v>1540</v>
      </c>
      <c r="G319" s="193" t="s">
        <v>158</v>
      </c>
      <c r="H319" s="194">
        <v>11.21</v>
      </c>
      <c r="I319" s="195"/>
      <c r="J319" s="196">
        <f>ROUND(I319*H319,2)</f>
        <v>0</v>
      </c>
      <c r="K319" s="197"/>
      <c r="L319" s="41"/>
      <c r="M319" s="198" t="s">
        <v>19</v>
      </c>
      <c r="N319" s="199" t="s">
        <v>45</v>
      </c>
      <c r="O319" s="66"/>
      <c r="P319" s="200">
        <f>O319*H319</f>
        <v>0</v>
      </c>
      <c r="Q319" s="200">
        <v>7.4999999999999997E-3</v>
      </c>
      <c r="R319" s="200">
        <f>Q319*H319</f>
        <v>8.4074999999999997E-2</v>
      </c>
      <c r="S319" s="200">
        <v>0</v>
      </c>
      <c r="T319" s="201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02" t="s">
        <v>228</v>
      </c>
      <c r="AT319" s="202" t="s">
        <v>146</v>
      </c>
      <c r="AU319" s="202" t="s">
        <v>84</v>
      </c>
      <c r="AY319" s="19" t="s">
        <v>143</v>
      </c>
      <c r="BE319" s="203">
        <f>IF(N319="základní",J319,0)</f>
        <v>0</v>
      </c>
      <c r="BF319" s="203">
        <f>IF(N319="snížená",J319,0)</f>
        <v>0</v>
      </c>
      <c r="BG319" s="203">
        <f>IF(N319="zákl. přenesená",J319,0)</f>
        <v>0</v>
      </c>
      <c r="BH319" s="203">
        <f>IF(N319="sníž. přenesená",J319,0)</f>
        <v>0</v>
      </c>
      <c r="BI319" s="203">
        <f>IF(N319="nulová",J319,0)</f>
        <v>0</v>
      </c>
      <c r="BJ319" s="19" t="s">
        <v>82</v>
      </c>
      <c r="BK319" s="203">
        <f>ROUND(I319*H319,2)</f>
        <v>0</v>
      </c>
      <c r="BL319" s="19" t="s">
        <v>228</v>
      </c>
      <c r="BM319" s="202" t="s">
        <v>1541</v>
      </c>
    </row>
    <row r="320" spans="1:65" s="2" customFormat="1" ht="21.75" customHeight="1">
      <c r="A320" s="36"/>
      <c r="B320" s="37"/>
      <c r="C320" s="190" t="s">
        <v>680</v>
      </c>
      <c r="D320" s="190" t="s">
        <v>146</v>
      </c>
      <c r="E320" s="191" t="s">
        <v>1070</v>
      </c>
      <c r="F320" s="192" t="s">
        <v>1071</v>
      </c>
      <c r="G320" s="193" t="s">
        <v>186</v>
      </c>
      <c r="H320" s="194">
        <v>12.8</v>
      </c>
      <c r="I320" s="195"/>
      <c r="J320" s="196">
        <f>ROUND(I320*H320,2)</f>
        <v>0</v>
      </c>
      <c r="K320" s="197"/>
      <c r="L320" s="41"/>
      <c r="M320" s="198" t="s">
        <v>19</v>
      </c>
      <c r="N320" s="199" t="s">
        <v>45</v>
      </c>
      <c r="O320" s="66"/>
      <c r="P320" s="200">
        <f>O320*H320</f>
        <v>0</v>
      </c>
      <c r="Q320" s="200">
        <v>0</v>
      </c>
      <c r="R320" s="200">
        <f>Q320*H320</f>
        <v>0</v>
      </c>
      <c r="S320" s="200">
        <v>0</v>
      </c>
      <c r="T320" s="201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02" t="s">
        <v>228</v>
      </c>
      <c r="AT320" s="202" t="s">
        <v>146</v>
      </c>
      <c r="AU320" s="202" t="s">
        <v>84</v>
      </c>
      <c r="AY320" s="19" t="s">
        <v>143</v>
      </c>
      <c r="BE320" s="203">
        <f>IF(N320="základní",J320,0)</f>
        <v>0</v>
      </c>
      <c r="BF320" s="203">
        <f>IF(N320="snížená",J320,0)</f>
        <v>0</v>
      </c>
      <c r="BG320" s="203">
        <f>IF(N320="zákl. přenesená",J320,0)</f>
        <v>0</v>
      </c>
      <c r="BH320" s="203">
        <f>IF(N320="sníž. přenesená",J320,0)</f>
        <v>0</v>
      </c>
      <c r="BI320" s="203">
        <f>IF(N320="nulová",J320,0)</f>
        <v>0</v>
      </c>
      <c r="BJ320" s="19" t="s">
        <v>82</v>
      </c>
      <c r="BK320" s="203">
        <f>ROUND(I320*H320,2)</f>
        <v>0</v>
      </c>
      <c r="BL320" s="19" t="s">
        <v>228</v>
      </c>
      <c r="BM320" s="202" t="s">
        <v>1542</v>
      </c>
    </row>
    <row r="321" spans="1:65" s="13" customFormat="1" ht="11.25">
      <c r="B321" s="208"/>
      <c r="C321" s="209"/>
      <c r="D321" s="204" t="s">
        <v>181</v>
      </c>
      <c r="E321" s="210" t="s">
        <v>19</v>
      </c>
      <c r="F321" s="211" t="s">
        <v>1543</v>
      </c>
      <c r="G321" s="209"/>
      <c r="H321" s="212">
        <v>12.8</v>
      </c>
      <c r="I321" s="213"/>
      <c r="J321" s="209"/>
      <c r="K321" s="209"/>
      <c r="L321" s="214"/>
      <c r="M321" s="215"/>
      <c r="N321" s="216"/>
      <c r="O321" s="216"/>
      <c r="P321" s="216"/>
      <c r="Q321" s="216"/>
      <c r="R321" s="216"/>
      <c r="S321" s="216"/>
      <c r="T321" s="217"/>
      <c r="AT321" s="218" t="s">
        <v>181</v>
      </c>
      <c r="AU321" s="218" t="s">
        <v>84</v>
      </c>
      <c r="AV321" s="13" t="s">
        <v>84</v>
      </c>
      <c r="AW321" s="13" t="s">
        <v>35</v>
      </c>
      <c r="AX321" s="13" t="s">
        <v>82</v>
      </c>
      <c r="AY321" s="218" t="s">
        <v>143</v>
      </c>
    </row>
    <row r="322" spans="1:65" s="2" customFormat="1" ht="21.75" customHeight="1">
      <c r="A322" s="36"/>
      <c r="B322" s="37"/>
      <c r="C322" s="251" t="s">
        <v>685</v>
      </c>
      <c r="D322" s="251" t="s">
        <v>250</v>
      </c>
      <c r="E322" s="252" t="s">
        <v>1074</v>
      </c>
      <c r="F322" s="253" t="s">
        <v>1075</v>
      </c>
      <c r="G322" s="254" t="s">
        <v>149</v>
      </c>
      <c r="H322" s="255">
        <v>43</v>
      </c>
      <c r="I322" s="256"/>
      <c r="J322" s="257">
        <f>ROUND(I322*H322,2)</f>
        <v>0</v>
      </c>
      <c r="K322" s="258"/>
      <c r="L322" s="259"/>
      <c r="M322" s="260" t="s">
        <v>19</v>
      </c>
      <c r="N322" s="261" t="s">
        <v>45</v>
      </c>
      <c r="O322" s="66"/>
      <c r="P322" s="200">
        <f>O322*H322</f>
        <v>0</v>
      </c>
      <c r="Q322" s="200">
        <v>0</v>
      </c>
      <c r="R322" s="200">
        <f>Q322*H322</f>
        <v>0</v>
      </c>
      <c r="S322" s="200">
        <v>0</v>
      </c>
      <c r="T322" s="201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02" t="s">
        <v>299</v>
      </c>
      <c r="AT322" s="202" t="s">
        <v>250</v>
      </c>
      <c r="AU322" s="202" t="s">
        <v>84</v>
      </c>
      <c r="AY322" s="19" t="s">
        <v>143</v>
      </c>
      <c r="BE322" s="203">
        <f>IF(N322="základní",J322,0)</f>
        <v>0</v>
      </c>
      <c r="BF322" s="203">
        <f>IF(N322="snížená",J322,0)</f>
        <v>0</v>
      </c>
      <c r="BG322" s="203">
        <f>IF(N322="zákl. přenesená",J322,0)</f>
        <v>0</v>
      </c>
      <c r="BH322" s="203">
        <f>IF(N322="sníž. přenesená",J322,0)</f>
        <v>0</v>
      </c>
      <c r="BI322" s="203">
        <f>IF(N322="nulová",J322,0)</f>
        <v>0</v>
      </c>
      <c r="BJ322" s="19" t="s">
        <v>82</v>
      </c>
      <c r="BK322" s="203">
        <f>ROUND(I322*H322,2)</f>
        <v>0</v>
      </c>
      <c r="BL322" s="19" t="s">
        <v>228</v>
      </c>
      <c r="BM322" s="202" t="s">
        <v>1544</v>
      </c>
    </row>
    <row r="323" spans="1:65" s="2" customFormat="1" ht="39">
      <c r="A323" s="36"/>
      <c r="B323" s="37"/>
      <c r="C323" s="38"/>
      <c r="D323" s="204" t="s">
        <v>152</v>
      </c>
      <c r="E323" s="38"/>
      <c r="F323" s="205" t="s">
        <v>1077</v>
      </c>
      <c r="G323" s="38"/>
      <c r="H323" s="38"/>
      <c r="I323" s="110"/>
      <c r="J323" s="38"/>
      <c r="K323" s="38"/>
      <c r="L323" s="41"/>
      <c r="M323" s="206"/>
      <c r="N323" s="207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152</v>
      </c>
      <c r="AU323" s="19" t="s">
        <v>84</v>
      </c>
    </row>
    <row r="324" spans="1:65" s="13" customFormat="1" ht="11.25">
      <c r="B324" s="208"/>
      <c r="C324" s="209"/>
      <c r="D324" s="204" t="s">
        <v>181</v>
      </c>
      <c r="E324" s="210" t="s">
        <v>19</v>
      </c>
      <c r="F324" s="211" t="s">
        <v>1545</v>
      </c>
      <c r="G324" s="209"/>
      <c r="H324" s="212">
        <v>42.667000000000002</v>
      </c>
      <c r="I324" s="213"/>
      <c r="J324" s="209"/>
      <c r="K324" s="209"/>
      <c r="L324" s="214"/>
      <c r="M324" s="215"/>
      <c r="N324" s="216"/>
      <c r="O324" s="216"/>
      <c r="P324" s="216"/>
      <c r="Q324" s="216"/>
      <c r="R324" s="216"/>
      <c r="S324" s="216"/>
      <c r="T324" s="217"/>
      <c r="AT324" s="218" t="s">
        <v>181</v>
      </c>
      <c r="AU324" s="218" t="s">
        <v>84</v>
      </c>
      <c r="AV324" s="13" t="s">
        <v>84</v>
      </c>
      <c r="AW324" s="13" t="s">
        <v>35</v>
      </c>
      <c r="AX324" s="13" t="s">
        <v>74</v>
      </c>
      <c r="AY324" s="218" t="s">
        <v>143</v>
      </c>
    </row>
    <row r="325" spans="1:65" s="13" customFormat="1" ht="11.25">
      <c r="B325" s="208"/>
      <c r="C325" s="209"/>
      <c r="D325" s="204" t="s">
        <v>181</v>
      </c>
      <c r="E325" s="210" t="s">
        <v>19</v>
      </c>
      <c r="F325" s="211" t="s">
        <v>1546</v>
      </c>
      <c r="G325" s="209"/>
      <c r="H325" s="212">
        <v>43</v>
      </c>
      <c r="I325" s="213"/>
      <c r="J325" s="209"/>
      <c r="K325" s="209"/>
      <c r="L325" s="214"/>
      <c r="M325" s="215"/>
      <c r="N325" s="216"/>
      <c r="O325" s="216"/>
      <c r="P325" s="216"/>
      <c r="Q325" s="216"/>
      <c r="R325" s="216"/>
      <c r="S325" s="216"/>
      <c r="T325" s="217"/>
      <c r="AT325" s="218" t="s">
        <v>181</v>
      </c>
      <c r="AU325" s="218" t="s">
        <v>84</v>
      </c>
      <c r="AV325" s="13" t="s">
        <v>84</v>
      </c>
      <c r="AW325" s="13" t="s">
        <v>35</v>
      </c>
      <c r="AX325" s="13" t="s">
        <v>82</v>
      </c>
      <c r="AY325" s="218" t="s">
        <v>143</v>
      </c>
    </row>
    <row r="326" spans="1:65" s="2" customFormat="1" ht="21.75" customHeight="1">
      <c r="A326" s="36"/>
      <c r="B326" s="37"/>
      <c r="C326" s="190" t="s">
        <v>689</v>
      </c>
      <c r="D326" s="190" t="s">
        <v>146</v>
      </c>
      <c r="E326" s="191" t="s">
        <v>1547</v>
      </c>
      <c r="F326" s="192" t="s">
        <v>1548</v>
      </c>
      <c r="G326" s="193" t="s">
        <v>158</v>
      </c>
      <c r="H326" s="194">
        <v>11.21</v>
      </c>
      <c r="I326" s="195"/>
      <c r="J326" s="196">
        <f>ROUND(I326*H326,2)</f>
        <v>0</v>
      </c>
      <c r="K326" s="197"/>
      <c r="L326" s="41"/>
      <c r="M326" s="198" t="s">
        <v>19</v>
      </c>
      <c r="N326" s="199" t="s">
        <v>45</v>
      </c>
      <c r="O326" s="66"/>
      <c r="P326" s="200">
        <f>O326*H326</f>
        <v>0</v>
      </c>
      <c r="Q326" s="200">
        <v>0</v>
      </c>
      <c r="R326" s="200">
        <f>Q326*H326</f>
        <v>0</v>
      </c>
      <c r="S326" s="200">
        <v>8.3169999999999994E-2</v>
      </c>
      <c r="T326" s="201">
        <f>S326*H326</f>
        <v>0.93233569999999999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202" t="s">
        <v>228</v>
      </c>
      <c r="AT326" s="202" t="s">
        <v>146</v>
      </c>
      <c r="AU326" s="202" t="s">
        <v>84</v>
      </c>
      <c r="AY326" s="19" t="s">
        <v>143</v>
      </c>
      <c r="BE326" s="203">
        <f>IF(N326="základní",J326,0)</f>
        <v>0</v>
      </c>
      <c r="BF326" s="203">
        <f>IF(N326="snížená",J326,0)</f>
        <v>0</v>
      </c>
      <c r="BG326" s="203">
        <f>IF(N326="zákl. přenesená",J326,0)</f>
        <v>0</v>
      </c>
      <c r="BH326" s="203">
        <f>IF(N326="sníž. přenesená",J326,0)</f>
        <v>0</v>
      </c>
      <c r="BI326" s="203">
        <f>IF(N326="nulová",J326,0)</f>
        <v>0</v>
      </c>
      <c r="BJ326" s="19" t="s">
        <v>82</v>
      </c>
      <c r="BK326" s="203">
        <f>ROUND(I326*H326,2)</f>
        <v>0</v>
      </c>
      <c r="BL326" s="19" t="s">
        <v>228</v>
      </c>
      <c r="BM326" s="202" t="s">
        <v>1549</v>
      </c>
    </row>
    <row r="327" spans="1:65" s="2" customFormat="1" ht="21.75" customHeight="1">
      <c r="A327" s="36"/>
      <c r="B327" s="37"/>
      <c r="C327" s="190" t="s">
        <v>693</v>
      </c>
      <c r="D327" s="190" t="s">
        <v>146</v>
      </c>
      <c r="E327" s="191" t="s">
        <v>1079</v>
      </c>
      <c r="F327" s="192" t="s">
        <v>1080</v>
      </c>
      <c r="G327" s="193" t="s">
        <v>158</v>
      </c>
      <c r="H327" s="194">
        <v>11.21</v>
      </c>
      <c r="I327" s="195"/>
      <c r="J327" s="196">
        <f>ROUND(I327*H327,2)</f>
        <v>0</v>
      </c>
      <c r="K327" s="197"/>
      <c r="L327" s="41"/>
      <c r="M327" s="198" t="s">
        <v>19</v>
      </c>
      <c r="N327" s="199" t="s">
        <v>45</v>
      </c>
      <c r="O327" s="66"/>
      <c r="P327" s="200">
        <f>O327*H327</f>
        <v>0</v>
      </c>
      <c r="Q327" s="200">
        <v>0</v>
      </c>
      <c r="R327" s="200">
        <f>Q327*H327</f>
        <v>0</v>
      </c>
      <c r="S327" s="200">
        <v>0</v>
      </c>
      <c r="T327" s="201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202" t="s">
        <v>228</v>
      </c>
      <c r="AT327" s="202" t="s">
        <v>146</v>
      </c>
      <c r="AU327" s="202" t="s">
        <v>84</v>
      </c>
      <c r="AY327" s="19" t="s">
        <v>143</v>
      </c>
      <c r="BE327" s="203">
        <f>IF(N327="základní",J327,0)</f>
        <v>0</v>
      </c>
      <c r="BF327" s="203">
        <f>IF(N327="snížená",J327,0)</f>
        <v>0</v>
      </c>
      <c r="BG327" s="203">
        <f>IF(N327="zákl. přenesená",J327,0)</f>
        <v>0</v>
      </c>
      <c r="BH327" s="203">
        <f>IF(N327="sníž. přenesená",J327,0)</f>
        <v>0</v>
      </c>
      <c r="BI327" s="203">
        <f>IF(N327="nulová",J327,0)</f>
        <v>0</v>
      </c>
      <c r="BJ327" s="19" t="s">
        <v>82</v>
      </c>
      <c r="BK327" s="203">
        <f>ROUND(I327*H327,2)</f>
        <v>0</v>
      </c>
      <c r="BL327" s="19" t="s">
        <v>228</v>
      </c>
      <c r="BM327" s="202" t="s">
        <v>1550</v>
      </c>
    </row>
    <row r="328" spans="1:65" s="15" customFormat="1" ht="11.25">
      <c r="B328" s="230"/>
      <c r="C328" s="231"/>
      <c r="D328" s="204" t="s">
        <v>181</v>
      </c>
      <c r="E328" s="232" t="s">
        <v>19</v>
      </c>
      <c r="F328" s="233" t="s">
        <v>1191</v>
      </c>
      <c r="G328" s="231"/>
      <c r="H328" s="232" t="s">
        <v>19</v>
      </c>
      <c r="I328" s="234"/>
      <c r="J328" s="231"/>
      <c r="K328" s="231"/>
      <c r="L328" s="235"/>
      <c r="M328" s="236"/>
      <c r="N328" s="237"/>
      <c r="O328" s="237"/>
      <c r="P328" s="237"/>
      <c r="Q328" s="237"/>
      <c r="R328" s="237"/>
      <c r="S328" s="237"/>
      <c r="T328" s="238"/>
      <c r="AT328" s="239" t="s">
        <v>181</v>
      </c>
      <c r="AU328" s="239" t="s">
        <v>84</v>
      </c>
      <c r="AV328" s="15" t="s">
        <v>82</v>
      </c>
      <c r="AW328" s="15" t="s">
        <v>35</v>
      </c>
      <c r="AX328" s="15" t="s">
        <v>74</v>
      </c>
      <c r="AY328" s="239" t="s">
        <v>143</v>
      </c>
    </row>
    <row r="329" spans="1:65" s="13" customFormat="1" ht="11.25">
      <c r="B329" s="208"/>
      <c r="C329" s="209"/>
      <c r="D329" s="204" t="s">
        <v>181</v>
      </c>
      <c r="E329" s="210" t="s">
        <v>19</v>
      </c>
      <c r="F329" s="211" t="s">
        <v>1246</v>
      </c>
      <c r="G329" s="209"/>
      <c r="H329" s="212">
        <v>4.5</v>
      </c>
      <c r="I329" s="213"/>
      <c r="J329" s="209"/>
      <c r="K329" s="209"/>
      <c r="L329" s="214"/>
      <c r="M329" s="215"/>
      <c r="N329" s="216"/>
      <c r="O329" s="216"/>
      <c r="P329" s="216"/>
      <c r="Q329" s="216"/>
      <c r="R329" s="216"/>
      <c r="S329" s="216"/>
      <c r="T329" s="217"/>
      <c r="AT329" s="218" t="s">
        <v>181</v>
      </c>
      <c r="AU329" s="218" t="s">
        <v>84</v>
      </c>
      <c r="AV329" s="13" t="s">
        <v>84</v>
      </c>
      <c r="AW329" s="13" t="s">
        <v>35</v>
      </c>
      <c r="AX329" s="13" t="s">
        <v>74</v>
      </c>
      <c r="AY329" s="218" t="s">
        <v>143</v>
      </c>
    </row>
    <row r="330" spans="1:65" s="15" customFormat="1" ht="11.25">
      <c r="B330" s="230"/>
      <c r="C330" s="231"/>
      <c r="D330" s="204" t="s">
        <v>181</v>
      </c>
      <c r="E330" s="232" t="s">
        <v>19</v>
      </c>
      <c r="F330" s="233" t="s">
        <v>1193</v>
      </c>
      <c r="G330" s="231"/>
      <c r="H330" s="232" t="s">
        <v>19</v>
      </c>
      <c r="I330" s="234"/>
      <c r="J330" s="231"/>
      <c r="K330" s="231"/>
      <c r="L330" s="235"/>
      <c r="M330" s="236"/>
      <c r="N330" s="237"/>
      <c r="O330" s="237"/>
      <c r="P330" s="237"/>
      <c r="Q330" s="237"/>
      <c r="R330" s="237"/>
      <c r="S330" s="237"/>
      <c r="T330" s="238"/>
      <c r="AT330" s="239" t="s">
        <v>181</v>
      </c>
      <c r="AU330" s="239" t="s">
        <v>84</v>
      </c>
      <c r="AV330" s="15" t="s">
        <v>82</v>
      </c>
      <c r="AW330" s="15" t="s">
        <v>35</v>
      </c>
      <c r="AX330" s="15" t="s">
        <v>74</v>
      </c>
      <c r="AY330" s="239" t="s">
        <v>143</v>
      </c>
    </row>
    <row r="331" spans="1:65" s="13" customFormat="1" ht="11.25">
      <c r="B331" s="208"/>
      <c r="C331" s="209"/>
      <c r="D331" s="204" t="s">
        <v>181</v>
      </c>
      <c r="E331" s="210" t="s">
        <v>19</v>
      </c>
      <c r="F331" s="211" t="s">
        <v>1248</v>
      </c>
      <c r="G331" s="209"/>
      <c r="H331" s="212">
        <v>0.88</v>
      </c>
      <c r="I331" s="213"/>
      <c r="J331" s="209"/>
      <c r="K331" s="209"/>
      <c r="L331" s="214"/>
      <c r="M331" s="215"/>
      <c r="N331" s="216"/>
      <c r="O331" s="216"/>
      <c r="P331" s="216"/>
      <c r="Q331" s="216"/>
      <c r="R331" s="216"/>
      <c r="S331" s="216"/>
      <c r="T331" s="217"/>
      <c r="AT331" s="218" t="s">
        <v>181</v>
      </c>
      <c r="AU331" s="218" t="s">
        <v>84</v>
      </c>
      <c r="AV331" s="13" t="s">
        <v>84</v>
      </c>
      <c r="AW331" s="13" t="s">
        <v>35</v>
      </c>
      <c r="AX331" s="13" t="s">
        <v>74</v>
      </c>
      <c r="AY331" s="218" t="s">
        <v>143</v>
      </c>
    </row>
    <row r="332" spans="1:65" s="15" customFormat="1" ht="11.25">
      <c r="B332" s="230"/>
      <c r="C332" s="231"/>
      <c r="D332" s="204" t="s">
        <v>181</v>
      </c>
      <c r="E332" s="232" t="s">
        <v>19</v>
      </c>
      <c r="F332" s="233" t="s">
        <v>1195</v>
      </c>
      <c r="G332" s="231"/>
      <c r="H332" s="232" t="s">
        <v>19</v>
      </c>
      <c r="I332" s="234"/>
      <c r="J332" s="231"/>
      <c r="K332" s="231"/>
      <c r="L332" s="235"/>
      <c r="M332" s="236"/>
      <c r="N332" s="237"/>
      <c r="O332" s="237"/>
      <c r="P332" s="237"/>
      <c r="Q332" s="237"/>
      <c r="R332" s="237"/>
      <c r="S332" s="237"/>
      <c r="T332" s="238"/>
      <c r="AT332" s="239" t="s">
        <v>181</v>
      </c>
      <c r="AU332" s="239" t="s">
        <v>84</v>
      </c>
      <c r="AV332" s="15" t="s">
        <v>82</v>
      </c>
      <c r="AW332" s="15" t="s">
        <v>35</v>
      </c>
      <c r="AX332" s="15" t="s">
        <v>74</v>
      </c>
      <c r="AY332" s="239" t="s">
        <v>143</v>
      </c>
    </row>
    <row r="333" spans="1:65" s="13" customFormat="1" ht="11.25">
      <c r="B333" s="208"/>
      <c r="C333" s="209"/>
      <c r="D333" s="204" t="s">
        <v>181</v>
      </c>
      <c r="E333" s="210" t="s">
        <v>19</v>
      </c>
      <c r="F333" s="211" t="s">
        <v>1249</v>
      </c>
      <c r="G333" s="209"/>
      <c r="H333" s="212">
        <v>5.83</v>
      </c>
      <c r="I333" s="213"/>
      <c r="J333" s="209"/>
      <c r="K333" s="209"/>
      <c r="L333" s="214"/>
      <c r="M333" s="215"/>
      <c r="N333" s="216"/>
      <c r="O333" s="216"/>
      <c r="P333" s="216"/>
      <c r="Q333" s="216"/>
      <c r="R333" s="216"/>
      <c r="S333" s="216"/>
      <c r="T333" s="217"/>
      <c r="AT333" s="218" t="s">
        <v>181</v>
      </c>
      <c r="AU333" s="218" t="s">
        <v>84</v>
      </c>
      <c r="AV333" s="13" t="s">
        <v>84</v>
      </c>
      <c r="AW333" s="13" t="s">
        <v>35</v>
      </c>
      <c r="AX333" s="13" t="s">
        <v>74</v>
      </c>
      <c r="AY333" s="218" t="s">
        <v>143</v>
      </c>
    </row>
    <row r="334" spans="1:65" s="14" customFormat="1" ht="11.25">
      <c r="B334" s="219"/>
      <c r="C334" s="220"/>
      <c r="D334" s="204" t="s">
        <v>181</v>
      </c>
      <c r="E334" s="221" t="s">
        <v>19</v>
      </c>
      <c r="F334" s="222" t="s">
        <v>189</v>
      </c>
      <c r="G334" s="220"/>
      <c r="H334" s="223">
        <v>11.21</v>
      </c>
      <c r="I334" s="224"/>
      <c r="J334" s="220"/>
      <c r="K334" s="220"/>
      <c r="L334" s="225"/>
      <c r="M334" s="226"/>
      <c r="N334" s="227"/>
      <c r="O334" s="227"/>
      <c r="P334" s="227"/>
      <c r="Q334" s="227"/>
      <c r="R334" s="227"/>
      <c r="S334" s="227"/>
      <c r="T334" s="228"/>
      <c r="AT334" s="229" t="s">
        <v>181</v>
      </c>
      <c r="AU334" s="229" t="s">
        <v>84</v>
      </c>
      <c r="AV334" s="14" t="s">
        <v>150</v>
      </c>
      <c r="AW334" s="14" t="s">
        <v>35</v>
      </c>
      <c r="AX334" s="14" t="s">
        <v>82</v>
      </c>
      <c r="AY334" s="229" t="s">
        <v>143</v>
      </c>
    </row>
    <row r="335" spans="1:65" s="2" customFormat="1" ht="33" customHeight="1">
      <c r="A335" s="36"/>
      <c r="B335" s="37"/>
      <c r="C335" s="251" t="s">
        <v>698</v>
      </c>
      <c r="D335" s="251" t="s">
        <v>250</v>
      </c>
      <c r="E335" s="252" t="s">
        <v>1082</v>
      </c>
      <c r="F335" s="253" t="s">
        <v>1083</v>
      </c>
      <c r="G335" s="254" t="s">
        <v>158</v>
      </c>
      <c r="H335" s="255">
        <v>12.891999999999999</v>
      </c>
      <c r="I335" s="256"/>
      <c r="J335" s="257">
        <f>ROUND(I335*H335,2)</f>
        <v>0</v>
      </c>
      <c r="K335" s="258"/>
      <c r="L335" s="259"/>
      <c r="M335" s="260" t="s">
        <v>19</v>
      </c>
      <c r="N335" s="261" t="s">
        <v>45</v>
      </c>
      <c r="O335" s="66"/>
      <c r="P335" s="200">
        <f>O335*H335</f>
        <v>0</v>
      </c>
      <c r="Q335" s="200">
        <v>0</v>
      </c>
      <c r="R335" s="200">
        <f>Q335*H335</f>
        <v>0</v>
      </c>
      <c r="S335" s="200">
        <v>0</v>
      </c>
      <c r="T335" s="201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202" t="s">
        <v>299</v>
      </c>
      <c r="AT335" s="202" t="s">
        <v>250</v>
      </c>
      <c r="AU335" s="202" t="s">
        <v>84</v>
      </c>
      <c r="AY335" s="19" t="s">
        <v>143</v>
      </c>
      <c r="BE335" s="203">
        <f>IF(N335="základní",J335,0)</f>
        <v>0</v>
      </c>
      <c r="BF335" s="203">
        <f>IF(N335="snížená",J335,0)</f>
        <v>0</v>
      </c>
      <c r="BG335" s="203">
        <f>IF(N335="zákl. přenesená",J335,0)</f>
        <v>0</v>
      </c>
      <c r="BH335" s="203">
        <f>IF(N335="sníž. přenesená",J335,0)</f>
        <v>0</v>
      </c>
      <c r="BI335" s="203">
        <f>IF(N335="nulová",J335,0)</f>
        <v>0</v>
      </c>
      <c r="BJ335" s="19" t="s">
        <v>82</v>
      </c>
      <c r="BK335" s="203">
        <f>ROUND(I335*H335,2)</f>
        <v>0</v>
      </c>
      <c r="BL335" s="19" t="s">
        <v>228</v>
      </c>
      <c r="BM335" s="202" t="s">
        <v>1551</v>
      </c>
    </row>
    <row r="336" spans="1:65" s="13" customFormat="1" ht="11.25">
      <c r="B336" s="208"/>
      <c r="C336" s="209"/>
      <c r="D336" s="204" t="s">
        <v>181</v>
      </c>
      <c r="E336" s="209"/>
      <c r="F336" s="211" t="s">
        <v>1552</v>
      </c>
      <c r="G336" s="209"/>
      <c r="H336" s="212">
        <v>12.891999999999999</v>
      </c>
      <c r="I336" s="213"/>
      <c r="J336" s="209"/>
      <c r="K336" s="209"/>
      <c r="L336" s="214"/>
      <c r="M336" s="215"/>
      <c r="N336" s="216"/>
      <c r="O336" s="216"/>
      <c r="P336" s="216"/>
      <c r="Q336" s="216"/>
      <c r="R336" s="216"/>
      <c r="S336" s="216"/>
      <c r="T336" s="217"/>
      <c r="AT336" s="218" t="s">
        <v>181</v>
      </c>
      <c r="AU336" s="218" t="s">
        <v>84</v>
      </c>
      <c r="AV336" s="13" t="s">
        <v>84</v>
      </c>
      <c r="AW336" s="13" t="s">
        <v>4</v>
      </c>
      <c r="AX336" s="13" t="s">
        <v>82</v>
      </c>
      <c r="AY336" s="218" t="s">
        <v>143</v>
      </c>
    </row>
    <row r="337" spans="1:65" s="2" customFormat="1" ht="16.5" customHeight="1">
      <c r="A337" s="36"/>
      <c r="B337" s="37"/>
      <c r="C337" s="190" t="s">
        <v>702</v>
      </c>
      <c r="D337" s="190" t="s">
        <v>146</v>
      </c>
      <c r="E337" s="191" t="s">
        <v>1086</v>
      </c>
      <c r="F337" s="192" t="s">
        <v>1087</v>
      </c>
      <c r="G337" s="193" t="s">
        <v>158</v>
      </c>
      <c r="H337" s="194">
        <v>11.21</v>
      </c>
      <c r="I337" s="195"/>
      <c r="J337" s="196">
        <f>ROUND(I337*H337,2)</f>
        <v>0</v>
      </c>
      <c r="K337" s="197"/>
      <c r="L337" s="41"/>
      <c r="M337" s="198" t="s">
        <v>19</v>
      </c>
      <c r="N337" s="199" t="s">
        <v>45</v>
      </c>
      <c r="O337" s="66"/>
      <c r="P337" s="200">
        <f>O337*H337</f>
        <v>0</v>
      </c>
      <c r="Q337" s="200">
        <v>0</v>
      </c>
      <c r="R337" s="200">
        <f>Q337*H337</f>
        <v>0</v>
      </c>
      <c r="S337" s="200">
        <v>0</v>
      </c>
      <c r="T337" s="201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202" t="s">
        <v>228</v>
      </c>
      <c r="AT337" s="202" t="s">
        <v>146</v>
      </c>
      <c r="AU337" s="202" t="s">
        <v>84</v>
      </c>
      <c r="AY337" s="19" t="s">
        <v>143</v>
      </c>
      <c r="BE337" s="203">
        <f>IF(N337="základní",J337,0)</f>
        <v>0</v>
      </c>
      <c r="BF337" s="203">
        <f>IF(N337="snížená",J337,0)</f>
        <v>0</v>
      </c>
      <c r="BG337" s="203">
        <f>IF(N337="zákl. přenesená",J337,0)</f>
        <v>0</v>
      </c>
      <c r="BH337" s="203">
        <f>IF(N337="sníž. přenesená",J337,0)</f>
        <v>0</v>
      </c>
      <c r="BI337" s="203">
        <f>IF(N337="nulová",J337,0)</f>
        <v>0</v>
      </c>
      <c r="BJ337" s="19" t="s">
        <v>82</v>
      </c>
      <c r="BK337" s="203">
        <f>ROUND(I337*H337,2)</f>
        <v>0</v>
      </c>
      <c r="BL337" s="19" t="s">
        <v>228</v>
      </c>
      <c r="BM337" s="202" t="s">
        <v>1553</v>
      </c>
    </row>
    <row r="338" spans="1:65" s="2" customFormat="1" ht="21.75" customHeight="1">
      <c r="A338" s="36"/>
      <c r="B338" s="37"/>
      <c r="C338" s="190" t="s">
        <v>706</v>
      </c>
      <c r="D338" s="190" t="s">
        <v>146</v>
      </c>
      <c r="E338" s="191" t="s">
        <v>1554</v>
      </c>
      <c r="F338" s="192" t="s">
        <v>1555</v>
      </c>
      <c r="G338" s="193" t="s">
        <v>158</v>
      </c>
      <c r="H338" s="194">
        <v>11.21</v>
      </c>
      <c r="I338" s="195"/>
      <c r="J338" s="196">
        <f>ROUND(I338*H338,2)</f>
        <v>0</v>
      </c>
      <c r="K338" s="197"/>
      <c r="L338" s="41"/>
      <c r="M338" s="198" t="s">
        <v>19</v>
      </c>
      <c r="N338" s="199" t="s">
        <v>45</v>
      </c>
      <c r="O338" s="66"/>
      <c r="P338" s="200">
        <f>O338*H338</f>
        <v>0</v>
      </c>
      <c r="Q338" s="200">
        <v>1.5E-3</v>
      </c>
      <c r="R338" s="200">
        <f>Q338*H338</f>
        <v>1.6815E-2</v>
      </c>
      <c r="S338" s="200">
        <v>0</v>
      </c>
      <c r="T338" s="201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202" t="s">
        <v>228</v>
      </c>
      <c r="AT338" s="202" t="s">
        <v>146</v>
      </c>
      <c r="AU338" s="202" t="s">
        <v>84</v>
      </c>
      <c r="AY338" s="19" t="s">
        <v>143</v>
      </c>
      <c r="BE338" s="203">
        <f>IF(N338="základní",J338,0)</f>
        <v>0</v>
      </c>
      <c r="BF338" s="203">
        <f>IF(N338="snížená",J338,0)</f>
        <v>0</v>
      </c>
      <c r="BG338" s="203">
        <f>IF(N338="zákl. přenesená",J338,0)</f>
        <v>0</v>
      </c>
      <c r="BH338" s="203">
        <f>IF(N338="sníž. přenesená",J338,0)</f>
        <v>0</v>
      </c>
      <c r="BI338" s="203">
        <f>IF(N338="nulová",J338,0)</f>
        <v>0</v>
      </c>
      <c r="BJ338" s="19" t="s">
        <v>82</v>
      </c>
      <c r="BK338" s="203">
        <f>ROUND(I338*H338,2)</f>
        <v>0</v>
      </c>
      <c r="BL338" s="19" t="s">
        <v>228</v>
      </c>
      <c r="BM338" s="202" t="s">
        <v>1556</v>
      </c>
    </row>
    <row r="339" spans="1:65" s="2" customFormat="1" ht="33" customHeight="1">
      <c r="A339" s="36"/>
      <c r="B339" s="37"/>
      <c r="C339" s="190" t="s">
        <v>1557</v>
      </c>
      <c r="D339" s="190" t="s">
        <v>146</v>
      </c>
      <c r="E339" s="191" t="s">
        <v>1095</v>
      </c>
      <c r="F339" s="192" t="s">
        <v>1096</v>
      </c>
      <c r="G339" s="193" t="s">
        <v>461</v>
      </c>
      <c r="H339" s="262"/>
      <c r="I339" s="195"/>
      <c r="J339" s="196">
        <f>ROUND(I339*H339,2)</f>
        <v>0</v>
      </c>
      <c r="K339" s="197"/>
      <c r="L339" s="41"/>
      <c r="M339" s="198" t="s">
        <v>19</v>
      </c>
      <c r="N339" s="199" t="s">
        <v>45</v>
      </c>
      <c r="O339" s="66"/>
      <c r="P339" s="200">
        <f>O339*H339</f>
        <v>0</v>
      </c>
      <c r="Q339" s="200">
        <v>0</v>
      </c>
      <c r="R339" s="200">
        <f>Q339*H339</f>
        <v>0</v>
      </c>
      <c r="S339" s="200">
        <v>0</v>
      </c>
      <c r="T339" s="201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202" t="s">
        <v>228</v>
      </c>
      <c r="AT339" s="202" t="s">
        <v>146</v>
      </c>
      <c r="AU339" s="202" t="s">
        <v>84</v>
      </c>
      <c r="AY339" s="19" t="s">
        <v>143</v>
      </c>
      <c r="BE339" s="203">
        <f>IF(N339="základní",J339,0)</f>
        <v>0</v>
      </c>
      <c r="BF339" s="203">
        <f>IF(N339="snížená",J339,0)</f>
        <v>0</v>
      </c>
      <c r="BG339" s="203">
        <f>IF(N339="zákl. přenesená",J339,0)</f>
        <v>0</v>
      </c>
      <c r="BH339" s="203">
        <f>IF(N339="sníž. přenesená",J339,0)</f>
        <v>0</v>
      </c>
      <c r="BI339" s="203">
        <f>IF(N339="nulová",J339,0)</f>
        <v>0</v>
      </c>
      <c r="BJ339" s="19" t="s">
        <v>82</v>
      </c>
      <c r="BK339" s="203">
        <f>ROUND(I339*H339,2)</f>
        <v>0</v>
      </c>
      <c r="BL339" s="19" t="s">
        <v>228</v>
      </c>
      <c r="BM339" s="202" t="s">
        <v>1558</v>
      </c>
    </row>
    <row r="340" spans="1:65" s="12" customFormat="1" ht="22.9" customHeight="1">
      <c r="B340" s="174"/>
      <c r="C340" s="175"/>
      <c r="D340" s="176" t="s">
        <v>73</v>
      </c>
      <c r="E340" s="188" t="s">
        <v>1098</v>
      </c>
      <c r="F340" s="188" t="s">
        <v>1099</v>
      </c>
      <c r="G340" s="175"/>
      <c r="H340" s="175"/>
      <c r="I340" s="178"/>
      <c r="J340" s="189">
        <f>BK340</f>
        <v>0</v>
      </c>
      <c r="K340" s="175"/>
      <c r="L340" s="180"/>
      <c r="M340" s="181"/>
      <c r="N340" s="182"/>
      <c r="O340" s="182"/>
      <c r="P340" s="183">
        <f>SUM(P341:P368)</f>
        <v>0</v>
      </c>
      <c r="Q340" s="182"/>
      <c r="R340" s="183">
        <f>SUM(R341:R368)</f>
        <v>0</v>
      </c>
      <c r="S340" s="182"/>
      <c r="T340" s="184">
        <f>SUM(T341:T368)</f>
        <v>0.22161</v>
      </c>
      <c r="AR340" s="185" t="s">
        <v>84</v>
      </c>
      <c r="AT340" s="186" t="s">
        <v>73</v>
      </c>
      <c r="AU340" s="186" t="s">
        <v>82</v>
      </c>
      <c r="AY340" s="185" t="s">
        <v>143</v>
      </c>
      <c r="BK340" s="187">
        <f>SUM(BK341:BK368)</f>
        <v>0</v>
      </c>
    </row>
    <row r="341" spans="1:65" s="2" customFormat="1" ht="21.75" customHeight="1">
      <c r="A341" s="36"/>
      <c r="B341" s="37"/>
      <c r="C341" s="190" t="s">
        <v>1559</v>
      </c>
      <c r="D341" s="190" t="s">
        <v>146</v>
      </c>
      <c r="E341" s="191" t="s">
        <v>1100</v>
      </c>
      <c r="F341" s="192" t="s">
        <v>1101</v>
      </c>
      <c r="G341" s="193" t="s">
        <v>158</v>
      </c>
      <c r="H341" s="194">
        <v>67.33</v>
      </c>
      <c r="I341" s="195"/>
      <c r="J341" s="196">
        <f>ROUND(I341*H341,2)</f>
        <v>0</v>
      </c>
      <c r="K341" s="197"/>
      <c r="L341" s="41"/>
      <c r="M341" s="198" t="s">
        <v>19</v>
      </c>
      <c r="N341" s="199" t="s">
        <v>45</v>
      </c>
      <c r="O341" s="66"/>
      <c r="P341" s="200">
        <f>O341*H341</f>
        <v>0</v>
      </c>
      <c r="Q341" s="200">
        <v>0</v>
      </c>
      <c r="R341" s="200">
        <f>Q341*H341</f>
        <v>0</v>
      </c>
      <c r="S341" s="200">
        <v>0</v>
      </c>
      <c r="T341" s="201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02" t="s">
        <v>228</v>
      </c>
      <c r="AT341" s="202" t="s">
        <v>146</v>
      </c>
      <c r="AU341" s="202" t="s">
        <v>84</v>
      </c>
      <c r="AY341" s="19" t="s">
        <v>143</v>
      </c>
      <c r="BE341" s="203">
        <f>IF(N341="základní",J341,0)</f>
        <v>0</v>
      </c>
      <c r="BF341" s="203">
        <f>IF(N341="snížená",J341,0)</f>
        <v>0</v>
      </c>
      <c r="BG341" s="203">
        <f>IF(N341="zákl. přenesená",J341,0)</f>
        <v>0</v>
      </c>
      <c r="BH341" s="203">
        <f>IF(N341="sníž. přenesená",J341,0)</f>
        <v>0</v>
      </c>
      <c r="BI341" s="203">
        <f>IF(N341="nulová",J341,0)</f>
        <v>0</v>
      </c>
      <c r="BJ341" s="19" t="s">
        <v>82</v>
      </c>
      <c r="BK341" s="203">
        <f>ROUND(I341*H341,2)</f>
        <v>0</v>
      </c>
      <c r="BL341" s="19" t="s">
        <v>228</v>
      </c>
      <c r="BM341" s="202" t="s">
        <v>1560</v>
      </c>
    </row>
    <row r="342" spans="1:65" s="2" customFormat="1" ht="16.5" customHeight="1">
      <c r="A342" s="36"/>
      <c r="B342" s="37"/>
      <c r="C342" s="190" t="s">
        <v>1561</v>
      </c>
      <c r="D342" s="190" t="s">
        <v>146</v>
      </c>
      <c r="E342" s="191" t="s">
        <v>1103</v>
      </c>
      <c r="F342" s="192" t="s">
        <v>1104</v>
      </c>
      <c r="G342" s="193" t="s">
        <v>158</v>
      </c>
      <c r="H342" s="194">
        <v>67.33</v>
      </c>
      <c r="I342" s="195"/>
      <c r="J342" s="196">
        <f>ROUND(I342*H342,2)</f>
        <v>0</v>
      </c>
      <c r="K342" s="197"/>
      <c r="L342" s="41"/>
      <c r="M342" s="198" t="s">
        <v>19</v>
      </c>
      <c r="N342" s="199" t="s">
        <v>45</v>
      </c>
      <c r="O342" s="66"/>
      <c r="P342" s="200">
        <f>O342*H342</f>
        <v>0</v>
      </c>
      <c r="Q342" s="200">
        <v>0</v>
      </c>
      <c r="R342" s="200">
        <f>Q342*H342</f>
        <v>0</v>
      </c>
      <c r="S342" s="200">
        <v>0</v>
      </c>
      <c r="T342" s="201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202" t="s">
        <v>228</v>
      </c>
      <c r="AT342" s="202" t="s">
        <v>146</v>
      </c>
      <c r="AU342" s="202" t="s">
        <v>84</v>
      </c>
      <c r="AY342" s="19" t="s">
        <v>143</v>
      </c>
      <c r="BE342" s="203">
        <f>IF(N342="základní",J342,0)</f>
        <v>0</v>
      </c>
      <c r="BF342" s="203">
        <f>IF(N342="snížená",J342,0)</f>
        <v>0</v>
      </c>
      <c r="BG342" s="203">
        <f>IF(N342="zákl. přenesená",J342,0)</f>
        <v>0</v>
      </c>
      <c r="BH342" s="203">
        <f>IF(N342="sníž. přenesená",J342,0)</f>
        <v>0</v>
      </c>
      <c r="BI342" s="203">
        <f>IF(N342="nulová",J342,0)</f>
        <v>0</v>
      </c>
      <c r="BJ342" s="19" t="s">
        <v>82</v>
      </c>
      <c r="BK342" s="203">
        <f>ROUND(I342*H342,2)</f>
        <v>0</v>
      </c>
      <c r="BL342" s="19" t="s">
        <v>228</v>
      </c>
      <c r="BM342" s="202" t="s">
        <v>1562</v>
      </c>
    </row>
    <row r="343" spans="1:65" s="2" customFormat="1" ht="16.5" customHeight="1">
      <c r="A343" s="36"/>
      <c r="B343" s="37"/>
      <c r="C343" s="190" t="s">
        <v>1563</v>
      </c>
      <c r="D343" s="190" t="s">
        <v>146</v>
      </c>
      <c r="E343" s="191" t="s">
        <v>1564</v>
      </c>
      <c r="F343" s="192" t="s">
        <v>1565</v>
      </c>
      <c r="G343" s="193" t="s">
        <v>158</v>
      </c>
      <c r="H343" s="194">
        <v>67.33</v>
      </c>
      <c r="I343" s="195"/>
      <c r="J343" s="196">
        <f>ROUND(I343*H343,2)</f>
        <v>0</v>
      </c>
      <c r="K343" s="197"/>
      <c r="L343" s="41"/>
      <c r="M343" s="198" t="s">
        <v>19</v>
      </c>
      <c r="N343" s="199" t="s">
        <v>45</v>
      </c>
      <c r="O343" s="66"/>
      <c r="P343" s="200">
        <f>O343*H343</f>
        <v>0</v>
      </c>
      <c r="Q343" s="200">
        <v>0</v>
      </c>
      <c r="R343" s="200">
        <f>Q343*H343</f>
        <v>0</v>
      </c>
      <c r="S343" s="200">
        <v>0</v>
      </c>
      <c r="T343" s="201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202" t="s">
        <v>228</v>
      </c>
      <c r="AT343" s="202" t="s">
        <v>146</v>
      </c>
      <c r="AU343" s="202" t="s">
        <v>84</v>
      </c>
      <c r="AY343" s="19" t="s">
        <v>143</v>
      </c>
      <c r="BE343" s="203">
        <f>IF(N343="základní",J343,0)</f>
        <v>0</v>
      </c>
      <c r="BF343" s="203">
        <f>IF(N343="snížená",J343,0)</f>
        <v>0</v>
      </c>
      <c r="BG343" s="203">
        <f>IF(N343="zákl. přenesená",J343,0)</f>
        <v>0</v>
      </c>
      <c r="BH343" s="203">
        <f>IF(N343="sníž. přenesená",J343,0)</f>
        <v>0</v>
      </c>
      <c r="BI343" s="203">
        <f>IF(N343="nulová",J343,0)</f>
        <v>0</v>
      </c>
      <c r="BJ343" s="19" t="s">
        <v>82</v>
      </c>
      <c r="BK343" s="203">
        <f>ROUND(I343*H343,2)</f>
        <v>0</v>
      </c>
      <c r="BL343" s="19" t="s">
        <v>228</v>
      </c>
      <c r="BM343" s="202" t="s">
        <v>1566</v>
      </c>
    </row>
    <row r="344" spans="1:65" s="2" customFormat="1" ht="33" customHeight="1">
      <c r="A344" s="36"/>
      <c r="B344" s="37"/>
      <c r="C344" s="190" t="s">
        <v>1567</v>
      </c>
      <c r="D344" s="190" t="s">
        <v>146</v>
      </c>
      <c r="E344" s="191" t="s">
        <v>1568</v>
      </c>
      <c r="F344" s="192" t="s">
        <v>1569</v>
      </c>
      <c r="G344" s="193" t="s">
        <v>158</v>
      </c>
      <c r="H344" s="194">
        <v>67.33</v>
      </c>
      <c r="I344" s="195"/>
      <c r="J344" s="196">
        <f>ROUND(I344*H344,2)</f>
        <v>0</v>
      </c>
      <c r="K344" s="197"/>
      <c r="L344" s="41"/>
      <c r="M344" s="198" t="s">
        <v>19</v>
      </c>
      <c r="N344" s="199" t="s">
        <v>45</v>
      </c>
      <c r="O344" s="66"/>
      <c r="P344" s="200">
        <f>O344*H344</f>
        <v>0</v>
      </c>
      <c r="Q344" s="200">
        <v>0</v>
      </c>
      <c r="R344" s="200">
        <f>Q344*H344</f>
        <v>0</v>
      </c>
      <c r="S344" s="200">
        <v>0</v>
      </c>
      <c r="T344" s="201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202" t="s">
        <v>228</v>
      </c>
      <c r="AT344" s="202" t="s">
        <v>146</v>
      </c>
      <c r="AU344" s="202" t="s">
        <v>84</v>
      </c>
      <c r="AY344" s="19" t="s">
        <v>143</v>
      </c>
      <c r="BE344" s="203">
        <f>IF(N344="základní",J344,0)</f>
        <v>0</v>
      </c>
      <c r="BF344" s="203">
        <f>IF(N344="snížená",J344,0)</f>
        <v>0</v>
      </c>
      <c r="BG344" s="203">
        <f>IF(N344="zákl. přenesená",J344,0)</f>
        <v>0</v>
      </c>
      <c r="BH344" s="203">
        <f>IF(N344="sníž. přenesená",J344,0)</f>
        <v>0</v>
      </c>
      <c r="BI344" s="203">
        <f>IF(N344="nulová",J344,0)</f>
        <v>0</v>
      </c>
      <c r="BJ344" s="19" t="s">
        <v>82</v>
      </c>
      <c r="BK344" s="203">
        <f>ROUND(I344*H344,2)</f>
        <v>0</v>
      </c>
      <c r="BL344" s="19" t="s">
        <v>228</v>
      </c>
      <c r="BM344" s="202" t="s">
        <v>1570</v>
      </c>
    </row>
    <row r="345" spans="1:65" s="2" customFormat="1" ht="21.75" customHeight="1">
      <c r="A345" s="36"/>
      <c r="B345" s="37"/>
      <c r="C345" s="190" t="s">
        <v>1571</v>
      </c>
      <c r="D345" s="190" t="s">
        <v>146</v>
      </c>
      <c r="E345" s="191" t="s">
        <v>1572</v>
      </c>
      <c r="F345" s="192" t="s">
        <v>1573</v>
      </c>
      <c r="G345" s="193" t="s">
        <v>158</v>
      </c>
      <c r="H345" s="194">
        <v>67.33</v>
      </c>
      <c r="I345" s="195"/>
      <c r="J345" s="196">
        <f>ROUND(I345*H345,2)</f>
        <v>0</v>
      </c>
      <c r="K345" s="197"/>
      <c r="L345" s="41"/>
      <c r="M345" s="198" t="s">
        <v>19</v>
      </c>
      <c r="N345" s="199" t="s">
        <v>45</v>
      </c>
      <c r="O345" s="66"/>
      <c r="P345" s="200">
        <f>O345*H345</f>
        <v>0</v>
      </c>
      <c r="Q345" s="200">
        <v>0</v>
      </c>
      <c r="R345" s="200">
        <f>Q345*H345</f>
        <v>0</v>
      </c>
      <c r="S345" s="200">
        <v>3.0000000000000001E-3</v>
      </c>
      <c r="T345" s="201">
        <f>S345*H345</f>
        <v>0.20199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202" t="s">
        <v>228</v>
      </c>
      <c r="AT345" s="202" t="s">
        <v>146</v>
      </c>
      <c r="AU345" s="202" t="s">
        <v>84</v>
      </c>
      <c r="AY345" s="19" t="s">
        <v>143</v>
      </c>
      <c r="BE345" s="203">
        <f>IF(N345="základní",J345,0)</f>
        <v>0</v>
      </c>
      <c r="BF345" s="203">
        <f>IF(N345="snížená",J345,0)</f>
        <v>0</v>
      </c>
      <c r="BG345" s="203">
        <f>IF(N345="zákl. přenesená",J345,0)</f>
        <v>0</v>
      </c>
      <c r="BH345" s="203">
        <f>IF(N345="sníž. přenesená",J345,0)</f>
        <v>0</v>
      </c>
      <c r="BI345" s="203">
        <f>IF(N345="nulová",J345,0)</f>
        <v>0</v>
      </c>
      <c r="BJ345" s="19" t="s">
        <v>82</v>
      </c>
      <c r="BK345" s="203">
        <f>ROUND(I345*H345,2)</f>
        <v>0</v>
      </c>
      <c r="BL345" s="19" t="s">
        <v>228</v>
      </c>
      <c r="BM345" s="202" t="s">
        <v>1574</v>
      </c>
    </row>
    <row r="346" spans="1:65" s="13" customFormat="1" ht="11.25">
      <c r="B346" s="208"/>
      <c r="C346" s="209"/>
      <c r="D346" s="204" t="s">
        <v>181</v>
      </c>
      <c r="E346" s="210" t="s">
        <v>19</v>
      </c>
      <c r="F346" s="211" t="s">
        <v>1481</v>
      </c>
      <c r="G346" s="209"/>
      <c r="H346" s="212">
        <v>17.2</v>
      </c>
      <c r="I346" s="213"/>
      <c r="J346" s="209"/>
      <c r="K346" s="209"/>
      <c r="L346" s="214"/>
      <c r="M346" s="215"/>
      <c r="N346" s="216"/>
      <c r="O346" s="216"/>
      <c r="P346" s="216"/>
      <c r="Q346" s="216"/>
      <c r="R346" s="216"/>
      <c r="S346" s="216"/>
      <c r="T346" s="217"/>
      <c r="AT346" s="218" t="s">
        <v>181</v>
      </c>
      <c r="AU346" s="218" t="s">
        <v>84</v>
      </c>
      <c r="AV346" s="13" t="s">
        <v>84</v>
      </c>
      <c r="AW346" s="13" t="s">
        <v>35</v>
      </c>
      <c r="AX346" s="13" t="s">
        <v>74</v>
      </c>
      <c r="AY346" s="218" t="s">
        <v>143</v>
      </c>
    </row>
    <row r="347" spans="1:65" s="13" customFormat="1" ht="11.25">
      <c r="B347" s="208"/>
      <c r="C347" s="209"/>
      <c r="D347" s="204" t="s">
        <v>181</v>
      </c>
      <c r="E347" s="210" t="s">
        <v>19</v>
      </c>
      <c r="F347" s="211" t="s">
        <v>1482</v>
      </c>
      <c r="G347" s="209"/>
      <c r="H347" s="212">
        <v>14</v>
      </c>
      <c r="I347" s="213"/>
      <c r="J347" s="209"/>
      <c r="K347" s="209"/>
      <c r="L347" s="214"/>
      <c r="M347" s="215"/>
      <c r="N347" s="216"/>
      <c r="O347" s="216"/>
      <c r="P347" s="216"/>
      <c r="Q347" s="216"/>
      <c r="R347" s="216"/>
      <c r="S347" s="216"/>
      <c r="T347" s="217"/>
      <c r="AT347" s="218" t="s">
        <v>181</v>
      </c>
      <c r="AU347" s="218" t="s">
        <v>84</v>
      </c>
      <c r="AV347" s="13" t="s">
        <v>84</v>
      </c>
      <c r="AW347" s="13" t="s">
        <v>35</v>
      </c>
      <c r="AX347" s="13" t="s">
        <v>74</v>
      </c>
      <c r="AY347" s="218" t="s">
        <v>143</v>
      </c>
    </row>
    <row r="348" spans="1:65" s="13" customFormat="1" ht="11.25">
      <c r="B348" s="208"/>
      <c r="C348" s="209"/>
      <c r="D348" s="204" t="s">
        <v>181</v>
      </c>
      <c r="E348" s="210" t="s">
        <v>19</v>
      </c>
      <c r="F348" s="211" t="s">
        <v>1483</v>
      </c>
      <c r="G348" s="209"/>
      <c r="H348" s="212">
        <v>23.65</v>
      </c>
      <c r="I348" s="213"/>
      <c r="J348" s="209"/>
      <c r="K348" s="209"/>
      <c r="L348" s="214"/>
      <c r="M348" s="215"/>
      <c r="N348" s="216"/>
      <c r="O348" s="216"/>
      <c r="P348" s="216"/>
      <c r="Q348" s="216"/>
      <c r="R348" s="216"/>
      <c r="S348" s="216"/>
      <c r="T348" s="217"/>
      <c r="AT348" s="218" t="s">
        <v>181</v>
      </c>
      <c r="AU348" s="218" t="s">
        <v>84</v>
      </c>
      <c r="AV348" s="13" t="s">
        <v>84</v>
      </c>
      <c r="AW348" s="13" t="s">
        <v>35</v>
      </c>
      <c r="AX348" s="13" t="s">
        <v>74</v>
      </c>
      <c r="AY348" s="218" t="s">
        <v>143</v>
      </c>
    </row>
    <row r="349" spans="1:65" s="13" customFormat="1" ht="11.25">
      <c r="B349" s="208"/>
      <c r="C349" s="209"/>
      <c r="D349" s="204" t="s">
        <v>181</v>
      </c>
      <c r="E349" s="210" t="s">
        <v>19</v>
      </c>
      <c r="F349" s="211" t="s">
        <v>1484</v>
      </c>
      <c r="G349" s="209"/>
      <c r="H349" s="212">
        <v>12.48</v>
      </c>
      <c r="I349" s="213"/>
      <c r="J349" s="209"/>
      <c r="K349" s="209"/>
      <c r="L349" s="214"/>
      <c r="M349" s="215"/>
      <c r="N349" s="216"/>
      <c r="O349" s="216"/>
      <c r="P349" s="216"/>
      <c r="Q349" s="216"/>
      <c r="R349" s="216"/>
      <c r="S349" s="216"/>
      <c r="T349" s="217"/>
      <c r="AT349" s="218" t="s">
        <v>181</v>
      </c>
      <c r="AU349" s="218" t="s">
        <v>84</v>
      </c>
      <c r="AV349" s="13" t="s">
        <v>84</v>
      </c>
      <c r="AW349" s="13" t="s">
        <v>35</v>
      </c>
      <c r="AX349" s="13" t="s">
        <v>74</v>
      </c>
      <c r="AY349" s="218" t="s">
        <v>143</v>
      </c>
    </row>
    <row r="350" spans="1:65" s="14" customFormat="1" ht="11.25">
      <c r="B350" s="219"/>
      <c r="C350" s="220"/>
      <c r="D350" s="204" t="s">
        <v>181</v>
      </c>
      <c r="E350" s="221" t="s">
        <v>19</v>
      </c>
      <c r="F350" s="222" t="s">
        <v>189</v>
      </c>
      <c r="G350" s="220"/>
      <c r="H350" s="223">
        <v>67.33</v>
      </c>
      <c r="I350" s="224"/>
      <c r="J350" s="220"/>
      <c r="K350" s="220"/>
      <c r="L350" s="225"/>
      <c r="M350" s="226"/>
      <c r="N350" s="227"/>
      <c r="O350" s="227"/>
      <c r="P350" s="227"/>
      <c r="Q350" s="227"/>
      <c r="R350" s="227"/>
      <c r="S350" s="227"/>
      <c r="T350" s="228"/>
      <c r="AT350" s="229" t="s">
        <v>181</v>
      </c>
      <c r="AU350" s="229" t="s">
        <v>84</v>
      </c>
      <c r="AV350" s="14" t="s">
        <v>150</v>
      </c>
      <c r="AW350" s="14" t="s">
        <v>35</v>
      </c>
      <c r="AX350" s="14" t="s">
        <v>82</v>
      </c>
      <c r="AY350" s="229" t="s">
        <v>143</v>
      </c>
    </row>
    <row r="351" spans="1:65" s="2" customFormat="1" ht="21.75" customHeight="1">
      <c r="A351" s="36"/>
      <c r="B351" s="37"/>
      <c r="C351" s="190" t="s">
        <v>1575</v>
      </c>
      <c r="D351" s="190" t="s">
        <v>146</v>
      </c>
      <c r="E351" s="191" t="s">
        <v>1576</v>
      </c>
      <c r="F351" s="192" t="s">
        <v>1577</v>
      </c>
      <c r="G351" s="193" t="s">
        <v>158</v>
      </c>
      <c r="H351" s="194">
        <v>67.33</v>
      </c>
      <c r="I351" s="195"/>
      <c r="J351" s="196">
        <f>ROUND(I351*H351,2)</f>
        <v>0</v>
      </c>
      <c r="K351" s="197"/>
      <c r="L351" s="41"/>
      <c r="M351" s="198" t="s">
        <v>19</v>
      </c>
      <c r="N351" s="199" t="s">
        <v>45</v>
      </c>
      <c r="O351" s="66"/>
      <c r="P351" s="200">
        <f>O351*H351</f>
        <v>0</v>
      </c>
      <c r="Q351" s="200">
        <v>0</v>
      </c>
      <c r="R351" s="200">
        <f>Q351*H351</f>
        <v>0</v>
      </c>
      <c r="S351" s="200">
        <v>0</v>
      </c>
      <c r="T351" s="201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202" t="s">
        <v>228</v>
      </c>
      <c r="AT351" s="202" t="s">
        <v>146</v>
      </c>
      <c r="AU351" s="202" t="s">
        <v>84</v>
      </c>
      <c r="AY351" s="19" t="s">
        <v>143</v>
      </c>
      <c r="BE351" s="203">
        <f>IF(N351="základní",J351,0)</f>
        <v>0</v>
      </c>
      <c r="BF351" s="203">
        <f>IF(N351="snížená",J351,0)</f>
        <v>0</v>
      </c>
      <c r="BG351" s="203">
        <f>IF(N351="zákl. přenesená",J351,0)</f>
        <v>0</v>
      </c>
      <c r="BH351" s="203">
        <f>IF(N351="sníž. přenesená",J351,0)</f>
        <v>0</v>
      </c>
      <c r="BI351" s="203">
        <f>IF(N351="nulová",J351,0)</f>
        <v>0</v>
      </c>
      <c r="BJ351" s="19" t="s">
        <v>82</v>
      </c>
      <c r="BK351" s="203">
        <f>ROUND(I351*H351,2)</f>
        <v>0</v>
      </c>
      <c r="BL351" s="19" t="s">
        <v>228</v>
      </c>
      <c r="BM351" s="202" t="s">
        <v>1578</v>
      </c>
    </row>
    <row r="352" spans="1:65" s="2" customFormat="1" ht="21.75" customHeight="1">
      <c r="A352" s="36"/>
      <c r="B352" s="37"/>
      <c r="C352" s="251" t="s">
        <v>1579</v>
      </c>
      <c r="D352" s="251" t="s">
        <v>250</v>
      </c>
      <c r="E352" s="252" t="s">
        <v>1580</v>
      </c>
      <c r="F352" s="253" t="s">
        <v>1581</v>
      </c>
      <c r="G352" s="254" t="s">
        <v>158</v>
      </c>
      <c r="H352" s="255">
        <v>74.063000000000002</v>
      </c>
      <c r="I352" s="256"/>
      <c r="J352" s="257">
        <f>ROUND(I352*H352,2)</f>
        <v>0</v>
      </c>
      <c r="K352" s="258"/>
      <c r="L352" s="259"/>
      <c r="M352" s="260" t="s">
        <v>19</v>
      </c>
      <c r="N352" s="261" t="s">
        <v>45</v>
      </c>
      <c r="O352" s="66"/>
      <c r="P352" s="200">
        <f>O352*H352</f>
        <v>0</v>
      </c>
      <c r="Q352" s="200">
        <v>0</v>
      </c>
      <c r="R352" s="200">
        <f>Q352*H352</f>
        <v>0</v>
      </c>
      <c r="S352" s="200">
        <v>0</v>
      </c>
      <c r="T352" s="201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202" t="s">
        <v>299</v>
      </c>
      <c r="AT352" s="202" t="s">
        <v>250</v>
      </c>
      <c r="AU352" s="202" t="s">
        <v>84</v>
      </c>
      <c r="AY352" s="19" t="s">
        <v>143</v>
      </c>
      <c r="BE352" s="203">
        <f>IF(N352="základní",J352,0)</f>
        <v>0</v>
      </c>
      <c r="BF352" s="203">
        <f>IF(N352="snížená",J352,0)</f>
        <v>0</v>
      </c>
      <c r="BG352" s="203">
        <f>IF(N352="zákl. přenesená",J352,0)</f>
        <v>0</v>
      </c>
      <c r="BH352" s="203">
        <f>IF(N352="sníž. přenesená",J352,0)</f>
        <v>0</v>
      </c>
      <c r="BI352" s="203">
        <f>IF(N352="nulová",J352,0)</f>
        <v>0</v>
      </c>
      <c r="BJ352" s="19" t="s">
        <v>82</v>
      </c>
      <c r="BK352" s="203">
        <f>ROUND(I352*H352,2)</f>
        <v>0</v>
      </c>
      <c r="BL352" s="19" t="s">
        <v>228</v>
      </c>
      <c r="BM352" s="202" t="s">
        <v>1582</v>
      </c>
    </row>
    <row r="353" spans="1:65" s="2" customFormat="1" ht="39">
      <c r="A353" s="36"/>
      <c r="B353" s="37"/>
      <c r="C353" s="38"/>
      <c r="D353" s="204" t="s">
        <v>152</v>
      </c>
      <c r="E353" s="38"/>
      <c r="F353" s="205" t="s">
        <v>1583</v>
      </c>
      <c r="G353" s="38"/>
      <c r="H353" s="38"/>
      <c r="I353" s="110"/>
      <c r="J353" s="38"/>
      <c r="K353" s="38"/>
      <c r="L353" s="41"/>
      <c r="M353" s="206"/>
      <c r="N353" s="207"/>
      <c r="O353" s="66"/>
      <c r="P353" s="66"/>
      <c r="Q353" s="66"/>
      <c r="R353" s="66"/>
      <c r="S353" s="66"/>
      <c r="T353" s="67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9" t="s">
        <v>152</v>
      </c>
      <c r="AU353" s="19" t="s">
        <v>84</v>
      </c>
    </row>
    <row r="354" spans="1:65" s="13" customFormat="1" ht="11.25">
      <c r="B354" s="208"/>
      <c r="C354" s="209"/>
      <c r="D354" s="204" t="s">
        <v>181</v>
      </c>
      <c r="E354" s="209"/>
      <c r="F354" s="211" t="s">
        <v>1584</v>
      </c>
      <c r="G354" s="209"/>
      <c r="H354" s="212">
        <v>74.063000000000002</v>
      </c>
      <c r="I354" s="213"/>
      <c r="J354" s="209"/>
      <c r="K354" s="209"/>
      <c r="L354" s="214"/>
      <c r="M354" s="215"/>
      <c r="N354" s="216"/>
      <c r="O354" s="216"/>
      <c r="P354" s="216"/>
      <c r="Q354" s="216"/>
      <c r="R354" s="216"/>
      <c r="S354" s="216"/>
      <c r="T354" s="217"/>
      <c r="AT354" s="218" t="s">
        <v>181</v>
      </c>
      <c r="AU354" s="218" t="s">
        <v>84</v>
      </c>
      <c r="AV354" s="13" t="s">
        <v>84</v>
      </c>
      <c r="AW354" s="13" t="s">
        <v>4</v>
      </c>
      <c r="AX354" s="13" t="s">
        <v>82</v>
      </c>
      <c r="AY354" s="218" t="s">
        <v>143</v>
      </c>
    </row>
    <row r="355" spans="1:65" s="2" customFormat="1" ht="16.5" customHeight="1">
      <c r="A355" s="36"/>
      <c r="B355" s="37"/>
      <c r="C355" s="190" t="s">
        <v>1585</v>
      </c>
      <c r="D355" s="190" t="s">
        <v>146</v>
      </c>
      <c r="E355" s="191" t="s">
        <v>1586</v>
      </c>
      <c r="F355" s="192" t="s">
        <v>1587</v>
      </c>
      <c r="G355" s="193" t="s">
        <v>158</v>
      </c>
      <c r="H355" s="194">
        <v>0.65</v>
      </c>
      <c r="I355" s="195"/>
      <c r="J355" s="196">
        <f>ROUND(I355*H355,2)</f>
        <v>0</v>
      </c>
      <c r="K355" s="197"/>
      <c r="L355" s="41"/>
      <c r="M355" s="198" t="s">
        <v>19</v>
      </c>
      <c r="N355" s="199" t="s">
        <v>45</v>
      </c>
      <c r="O355" s="66"/>
      <c r="P355" s="200">
        <f>O355*H355</f>
        <v>0</v>
      </c>
      <c r="Q355" s="200">
        <v>0</v>
      </c>
      <c r="R355" s="200">
        <f>Q355*H355</f>
        <v>0</v>
      </c>
      <c r="S355" s="200">
        <v>0</v>
      </c>
      <c r="T355" s="201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202" t="s">
        <v>228</v>
      </c>
      <c r="AT355" s="202" t="s">
        <v>146</v>
      </c>
      <c r="AU355" s="202" t="s">
        <v>84</v>
      </c>
      <c r="AY355" s="19" t="s">
        <v>143</v>
      </c>
      <c r="BE355" s="203">
        <f>IF(N355="základní",J355,0)</f>
        <v>0</v>
      </c>
      <c r="BF355" s="203">
        <f>IF(N355="snížená",J355,0)</f>
        <v>0</v>
      </c>
      <c r="BG355" s="203">
        <f>IF(N355="zákl. přenesená",J355,0)</f>
        <v>0</v>
      </c>
      <c r="BH355" s="203">
        <f>IF(N355="sníž. přenesená",J355,0)</f>
        <v>0</v>
      </c>
      <c r="BI355" s="203">
        <f>IF(N355="nulová",J355,0)</f>
        <v>0</v>
      </c>
      <c r="BJ355" s="19" t="s">
        <v>82</v>
      </c>
      <c r="BK355" s="203">
        <f>ROUND(I355*H355,2)</f>
        <v>0</v>
      </c>
      <c r="BL355" s="19" t="s">
        <v>228</v>
      </c>
      <c r="BM355" s="202" t="s">
        <v>1588</v>
      </c>
    </row>
    <row r="356" spans="1:65" s="2" customFormat="1" ht="19.5">
      <c r="A356" s="36"/>
      <c r="B356" s="37"/>
      <c r="C356" s="38"/>
      <c r="D356" s="204" t="s">
        <v>152</v>
      </c>
      <c r="E356" s="38"/>
      <c r="F356" s="205" t="s">
        <v>1589</v>
      </c>
      <c r="G356" s="38"/>
      <c r="H356" s="38"/>
      <c r="I356" s="110"/>
      <c r="J356" s="38"/>
      <c r="K356" s="38"/>
      <c r="L356" s="41"/>
      <c r="M356" s="206"/>
      <c r="N356" s="207"/>
      <c r="O356" s="66"/>
      <c r="P356" s="66"/>
      <c r="Q356" s="66"/>
      <c r="R356" s="66"/>
      <c r="S356" s="66"/>
      <c r="T356" s="67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T356" s="19" t="s">
        <v>152</v>
      </c>
      <c r="AU356" s="19" t="s">
        <v>84</v>
      </c>
    </row>
    <row r="357" spans="1:65" s="13" customFormat="1" ht="11.25">
      <c r="B357" s="208"/>
      <c r="C357" s="209"/>
      <c r="D357" s="204" t="s">
        <v>181</v>
      </c>
      <c r="E357" s="210" t="s">
        <v>19</v>
      </c>
      <c r="F357" s="211" t="s">
        <v>1590</v>
      </c>
      <c r="G357" s="209"/>
      <c r="H357" s="212">
        <v>0.65</v>
      </c>
      <c r="I357" s="213"/>
      <c r="J357" s="209"/>
      <c r="K357" s="209"/>
      <c r="L357" s="214"/>
      <c r="M357" s="215"/>
      <c r="N357" s="216"/>
      <c r="O357" s="216"/>
      <c r="P357" s="216"/>
      <c r="Q357" s="216"/>
      <c r="R357" s="216"/>
      <c r="S357" s="216"/>
      <c r="T357" s="217"/>
      <c r="AT357" s="218" t="s">
        <v>181</v>
      </c>
      <c r="AU357" s="218" t="s">
        <v>84</v>
      </c>
      <c r="AV357" s="13" t="s">
        <v>84</v>
      </c>
      <c r="AW357" s="13" t="s">
        <v>35</v>
      </c>
      <c r="AX357" s="13" t="s">
        <v>82</v>
      </c>
      <c r="AY357" s="218" t="s">
        <v>143</v>
      </c>
    </row>
    <row r="358" spans="1:65" s="2" customFormat="1" ht="21.75" customHeight="1">
      <c r="A358" s="36"/>
      <c r="B358" s="37"/>
      <c r="C358" s="251" t="s">
        <v>1591</v>
      </c>
      <c r="D358" s="251" t="s">
        <v>250</v>
      </c>
      <c r="E358" s="252" t="s">
        <v>1592</v>
      </c>
      <c r="F358" s="253" t="s">
        <v>1593</v>
      </c>
      <c r="G358" s="254" t="s">
        <v>158</v>
      </c>
      <c r="H358" s="255">
        <v>0.65</v>
      </c>
      <c r="I358" s="256"/>
      <c r="J358" s="257">
        <f>ROUND(I358*H358,2)</f>
        <v>0</v>
      </c>
      <c r="K358" s="258"/>
      <c r="L358" s="259"/>
      <c r="M358" s="260" t="s">
        <v>19</v>
      </c>
      <c r="N358" s="261" t="s">
        <v>45</v>
      </c>
      <c r="O358" s="66"/>
      <c r="P358" s="200">
        <f>O358*H358</f>
        <v>0</v>
      </c>
      <c r="Q358" s="200">
        <v>0</v>
      </c>
      <c r="R358" s="200">
        <f>Q358*H358</f>
        <v>0</v>
      </c>
      <c r="S358" s="200">
        <v>0</v>
      </c>
      <c r="T358" s="201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202" t="s">
        <v>299</v>
      </c>
      <c r="AT358" s="202" t="s">
        <v>250</v>
      </c>
      <c r="AU358" s="202" t="s">
        <v>84</v>
      </c>
      <c r="AY358" s="19" t="s">
        <v>143</v>
      </c>
      <c r="BE358" s="203">
        <f>IF(N358="základní",J358,0)</f>
        <v>0</v>
      </c>
      <c r="BF358" s="203">
        <f>IF(N358="snížená",J358,0)</f>
        <v>0</v>
      </c>
      <c r="BG358" s="203">
        <f>IF(N358="zákl. přenesená",J358,0)</f>
        <v>0</v>
      </c>
      <c r="BH358" s="203">
        <f>IF(N358="sníž. přenesená",J358,0)</f>
        <v>0</v>
      </c>
      <c r="BI358" s="203">
        <f>IF(N358="nulová",J358,0)</f>
        <v>0</v>
      </c>
      <c r="BJ358" s="19" t="s">
        <v>82</v>
      </c>
      <c r="BK358" s="203">
        <f>ROUND(I358*H358,2)</f>
        <v>0</v>
      </c>
      <c r="BL358" s="19" t="s">
        <v>228</v>
      </c>
      <c r="BM358" s="202" t="s">
        <v>1594</v>
      </c>
    </row>
    <row r="359" spans="1:65" s="2" customFormat="1" ht="16.5" customHeight="1">
      <c r="A359" s="36"/>
      <c r="B359" s="37"/>
      <c r="C359" s="251" t="s">
        <v>1595</v>
      </c>
      <c r="D359" s="251" t="s">
        <v>250</v>
      </c>
      <c r="E359" s="252" t="s">
        <v>1596</v>
      </c>
      <c r="F359" s="253" t="s">
        <v>1597</v>
      </c>
      <c r="G359" s="254" t="s">
        <v>186</v>
      </c>
      <c r="H359" s="255">
        <v>3.6</v>
      </c>
      <c r="I359" s="256"/>
      <c r="J359" s="257">
        <f>ROUND(I359*H359,2)</f>
        <v>0</v>
      </c>
      <c r="K359" s="258"/>
      <c r="L359" s="259"/>
      <c r="M359" s="260" t="s">
        <v>19</v>
      </c>
      <c r="N359" s="261" t="s">
        <v>45</v>
      </c>
      <c r="O359" s="66"/>
      <c r="P359" s="200">
        <f>O359*H359</f>
        <v>0</v>
      </c>
      <c r="Q359" s="200">
        <v>0</v>
      </c>
      <c r="R359" s="200">
        <f>Q359*H359</f>
        <v>0</v>
      </c>
      <c r="S359" s="200">
        <v>0</v>
      </c>
      <c r="T359" s="201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202" t="s">
        <v>299</v>
      </c>
      <c r="AT359" s="202" t="s">
        <v>250</v>
      </c>
      <c r="AU359" s="202" t="s">
        <v>84</v>
      </c>
      <c r="AY359" s="19" t="s">
        <v>143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19" t="s">
        <v>82</v>
      </c>
      <c r="BK359" s="203">
        <f>ROUND(I359*H359,2)</f>
        <v>0</v>
      </c>
      <c r="BL359" s="19" t="s">
        <v>228</v>
      </c>
      <c r="BM359" s="202" t="s">
        <v>1598</v>
      </c>
    </row>
    <row r="360" spans="1:65" s="2" customFormat="1" ht="16.5" customHeight="1">
      <c r="A360" s="36"/>
      <c r="B360" s="37"/>
      <c r="C360" s="190" t="s">
        <v>1599</v>
      </c>
      <c r="D360" s="190" t="s">
        <v>146</v>
      </c>
      <c r="E360" s="191" t="s">
        <v>1600</v>
      </c>
      <c r="F360" s="192" t="s">
        <v>1601</v>
      </c>
      <c r="G360" s="193" t="s">
        <v>186</v>
      </c>
      <c r="H360" s="194">
        <v>65.400000000000006</v>
      </c>
      <c r="I360" s="195"/>
      <c r="J360" s="196">
        <f>ROUND(I360*H360,2)</f>
        <v>0</v>
      </c>
      <c r="K360" s="197"/>
      <c r="L360" s="41"/>
      <c r="M360" s="198" t="s">
        <v>19</v>
      </c>
      <c r="N360" s="199" t="s">
        <v>45</v>
      </c>
      <c r="O360" s="66"/>
      <c r="P360" s="200">
        <f>O360*H360</f>
        <v>0</v>
      </c>
      <c r="Q360" s="200">
        <v>0</v>
      </c>
      <c r="R360" s="200">
        <f>Q360*H360</f>
        <v>0</v>
      </c>
      <c r="S360" s="200">
        <v>2.9999999999999997E-4</v>
      </c>
      <c r="T360" s="201">
        <f>S360*H360</f>
        <v>1.9619999999999999E-2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202" t="s">
        <v>228</v>
      </c>
      <c r="AT360" s="202" t="s">
        <v>146</v>
      </c>
      <c r="AU360" s="202" t="s">
        <v>84</v>
      </c>
      <c r="AY360" s="19" t="s">
        <v>143</v>
      </c>
      <c r="BE360" s="203">
        <f>IF(N360="základní",J360,0)</f>
        <v>0</v>
      </c>
      <c r="BF360" s="203">
        <f>IF(N360="snížená",J360,0)</f>
        <v>0</v>
      </c>
      <c r="BG360" s="203">
        <f>IF(N360="zákl. přenesená",J360,0)</f>
        <v>0</v>
      </c>
      <c r="BH360" s="203">
        <f>IF(N360="sníž. přenesená",J360,0)</f>
        <v>0</v>
      </c>
      <c r="BI360" s="203">
        <f>IF(N360="nulová",J360,0)</f>
        <v>0</v>
      </c>
      <c r="BJ360" s="19" t="s">
        <v>82</v>
      </c>
      <c r="BK360" s="203">
        <f>ROUND(I360*H360,2)</f>
        <v>0</v>
      </c>
      <c r="BL360" s="19" t="s">
        <v>228</v>
      </c>
      <c r="BM360" s="202" t="s">
        <v>1602</v>
      </c>
    </row>
    <row r="361" spans="1:65" s="13" customFormat="1" ht="11.25">
      <c r="B361" s="208"/>
      <c r="C361" s="209"/>
      <c r="D361" s="204" t="s">
        <v>181</v>
      </c>
      <c r="E361" s="210" t="s">
        <v>19</v>
      </c>
      <c r="F361" s="211" t="s">
        <v>1603</v>
      </c>
      <c r="G361" s="209"/>
      <c r="H361" s="212">
        <v>16.600000000000001</v>
      </c>
      <c r="I361" s="213"/>
      <c r="J361" s="209"/>
      <c r="K361" s="209"/>
      <c r="L361" s="214"/>
      <c r="M361" s="215"/>
      <c r="N361" s="216"/>
      <c r="O361" s="216"/>
      <c r="P361" s="216"/>
      <c r="Q361" s="216"/>
      <c r="R361" s="216"/>
      <c r="S361" s="216"/>
      <c r="T361" s="217"/>
      <c r="AT361" s="218" t="s">
        <v>181</v>
      </c>
      <c r="AU361" s="218" t="s">
        <v>84</v>
      </c>
      <c r="AV361" s="13" t="s">
        <v>84</v>
      </c>
      <c r="AW361" s="13" t="s">
        <v>35</v>
      </c>
      <c r="AX361" s="13" t="s">
        <v>74</v>
      </c>
      <c r="AY361" s="218" t="s">
        <v>143</v>
      </c>
    </row>
    <row r="362" spans="1:65" s="13" customFormat="1" ht="11.25">
      <c r="B362" s="208"/>
      <c r="C362" s="209"/>
      <c r="D362" s="204" t="s">
        <v>181</v>
      </c>
      <c r="E362" s="210" t="s">
        <v>19</v>
      </c>
      <c r="F362" s="211" t="s">
        <v>1604</v>
      </c>
      <c r="G362" s="209"/>
      <c r="H362" s="212">
        <v>15</v>
      </c>
      <c r="I362" s="213"/>
      <c r="J362" s="209"/>
      <c r="K362" s="209"/>
      <c r="L362" s="214"/>
      <c r="M362" s="215"/>
      <c r="N362" s="216"/>
      <c r="O362" s="216"/>
      <c r="P362" s="216"/>
      <c r="Q362" s="216"/>
      <c r="R362" s="216"/>
      <c r="S362" s="216"/>
      <c r="T362" s="217"/>
      <c r="AT362" s="218" t="s">
        <v>181</v>
      </c>
      <c r="AU362" s="218" t="s">
        <v>84</v>
      </c>
      <c r="AV362" s="13" t="s">
        <v>84</v>
      </c>
      <c r="AW362" s="13" t="s">
        <v>35</v>
      </c>
      <c r="AX362" s="13" t="s">
        <v>74</v>
      </c>
      <c r="AY362" s="218" t="s">
        <v>143</v>
      </c>
    </row>
    <row r="363" spans="1:65" s="13" customFormat="1" ht="11.25">
      <c r="B363" s="208"/>
      <c r="C363" s="209"/>
      <c r="D363" s="204" t="s">
        <v>181</v>
      </c>
      <c r="E363" s="210" t="s">
        <v>19</v>
      </c>
      <c r="F363" s="211" t="s">
        <v>1605</v>
      </c>
      <c r="G363" s="209"/>
      <c r="H363" s="212">
        <v>19.600000000000001</v>
      </c>
      <c r="I363" s="213"/>
      <c r="J363" s="209"/>
      <c r="K363" s="209"/>
      <c r="L363" s="214"/>
      <c r="M363" s="215"/>
      <c r="N363" s="216"/>
      <c r="O363" s="216"/>
      <c r="P363" s="216"/>
      <c r="Q363" s="216"/>
      <c r="R363" s="216"/>
      <c r="S363" s="216"/>
      <c r="T363" s="217"/>
      <c r="AT363" s="218" t="s">
        <v>181</v>
      </c>
      <c r="AU363" s="218" t="s">
        <v>84</v>
      </c>
      <c r="AV363" s="13" t="s">
        <v>84</v>
      </c>
      <c r="AW363" s="13" t="s">
        <v>35</v>
      </c>
      <c r="AX363" s="13" t="s">
        <v>74</v>
      </c>
      <c r="AY363" s="218" t="s">
        <v>143</v>
      </c>
    </row>
    <row r="364" spans="1:65" s="13" customFormat="1" ht="11.25">
      <c r="B364" s="208"/>
      <c r="C364" s="209"/>
      <c r="D364" s="204" t="s">
        <v>181</v>
      </c>
      <c r="E364" s="210" t="s">
        <v>19</v>
      </c>
      <c r="F364" s="211" t="s">
        <v>1606</v>
      </c>
      <c r="G364" s="209"/>
      <c r="H364" s="212">
        <v>14.2</v>
      </c>
      <c r="I364" s="213"/>
      <c r="J364" s="209"/>
      <c r="K364" s="209"/>
      <c r="L364" s="214"/>
      <c r="M364" s="215"/>
      <c r="N364" s="216"/>
      <c r="O364" s="216"/>
      <c r="P364" s="216"/>
      <c r="Q364" s="216"/>
      <c r="R364" s="216"/>
      <c r="S364" s="216"/>
      <c r="T364" s="217"/>
      <c r="AT364" s="218" t="s">
        <v>181</v>
      </c>
      <c r="AU364" s="218" t="s">
        <v>84</v>
      </c>
      <c r="AV364" s="13" t="s">
        <v>84</v>
      </c>
      <c r="AW364" s="13" t="s">
        <v>35</v>
      </c>
      <c r="AX364" s="13" t="s">
        <v>74</v>
      </c>
      <c r="AY364" s="218" t="s">
        <v>143</v>
      </c>
    </row>
    <row r="365" spans="1:65" s="14" customFormat="1" ht="11.25">
      <c r="B365" s="219"/>
      <c r="C365" s="220"/>
      <c r="D365" s="204" t="s">
        <v>181</v>
      </c>
      <c r="E365" s="221" t="s">
        <v>19</v>
      </c>
      <c r="F365" s="222" t="s">
        <v>189</v>
      </c>
      <c r="G365" s="220"/>
      <c r="H365" s="223">
        <v>65.400000000000006</v>
      </c>
      <c r="I365" s="224"/>
      <c r="J365" s="220"/>
      <c r="K365" s="220"/>
      <c r="L365" s="225"/>
      <c r="M365" s="226"/>
      <c r="N365" s="227"/>
      <c r="O365" s="227"/>
      <c r="P365" s="227"/>
      <c r="Q365" s="227"/>
      <c r="R365" s="227"/>
      <c r="S365" s="227"/>
      <c r="T365" s="228"/>
      <c r="AT365" s="229" t="s">
        <v>181</v>
      </c>
      <c r="AU365" s="229" t="s">
        <v>84</v>
      </c>
      <c r="AV365" s="14" t="s">
        <v>150</v>
      </c>
      <c r="AW365" s="14" t="s">
        <v>35</v>
      </c>
      <c r="AX365" s="14" t="s">
        <v>82</v>
      </c>
      <c r="AY365" s="229" t="s">
        <v>143</v>
      </c>
    </row>
    <row r="366" spans="1:65" s="2" customFormat="1" ht="16.5" customHeight="1">
      <c r="A366" s="36"/>
      <c r="B366" s="37"/>
      <c r="C366" s="190" t="s">
        <v>1607</v>
      </c>
      <c r="D366" s="190" t="s">
        <v>146</v>
      </c>
      <c r="E366" s="191" t="s">
        <v>1608</v>
      </c>
      <c r="F366" s="192" t="s">
        <v>1609</v>
      </c>
      <c r="G366" s="193" t="s">
        <v>186</v>
      </c>
      <c r="H366" s="194">
        <v>65.400000000000006</v>
      </c>
      <c r="I366" s="195"/>
      <c r="J366" s="196">
        <f>ROUND(I366*H366,2)</f>
        <v>0</v>
      </c>
      <c r="K366" s="197"/>
      <c r="L366" s="41"/>
      <c r="M366" s="198" t="s">
        <v>19</v>
      </c>
      <c r="N366" s="199" t="s">
        <v>45</v>
      </c>
      <c r="O366" s="66"/>
      <c r="P366" s="200">
        <f>O366*H366</f>
        <v>0</v>
      </c>
      <c r="Q366" s="200">
        <v>0</v>
      </c>
      <c r="R366" s="200">
        <f>Q366*H366</f>
        <v>0</v>
      </c>
      <c r="S366" s="200">
        <v>0</v>
      </c>
      <c r="T366" s="201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202" t="s">
        <v>228</v>
      </c>
      <c r="AT366" s="202" t="s">
        <v>146</v>
      </c>
      <c r="AU366" s="202" t="s">
        <v>84</v>
      </c>
      <c r="AY366" s="19" t="s">
        <v>143</v>
      </c>
      <c r="BE366" s="203">
        <f>IF(N366="základní",J366,0)</f>
        <v>0</v>
      </c>
      <c r="BF366" s="203">
        <f>IF(N366="snížená",J366,0)</f>
        <v>0</v>
      </c>
      <c r="BG366" s="203">
        <f>IF(N366="zákl. přenesená",J366,0)</f>
        <v>0</v>
      </c>
      <c r="BH366" s="203">
        <f>IF(N366="sníž. přenesená",J366,0)</f>
        <v>0</v>
      </c>
      <c r="BI366" s="203">
        <f>IF(N366="nulová",J366,0)</f>
        <v>0</v>
      </c>
      <c r="BJ366" s="19" t="s">
        <v>82</v>
      </c>
      <c r="BK366" s="203">
        <f>ROUND(I366*H366,2)</f>
        <v>0</v>
      </c>
      <c r="BL366" s="19" t="s">
        <v>228</v>
      </c>
      <c r="BM366" s="202" t="s">
        <v>1610</v>
      </c>
    </row>
    <row r="367" spans="1:65" s="2" customFormat="1" ht="16.5" customHeight="1">
      <c r="A367" s="36"/>
      <c r="B367" s="37"/>
      <c r="C367" s="251" t="s">
        <v>1611</v>
      </c>
      <c r="D367" s="251" t="s">
        <v>250</v>
      </c>
      <c r="E367" s="252" t="s">
        <v>1612</v>
      </c>
      <c r="F367" s="253" t="s">
        <v>1613</v>
      </c>
      <c r="G367" s="254" t="s">
        <v>186</v>
      </c>
      <c r="H367" s="255">
        <v>65.400000000000006</v>
      </c>
      <c r="I367" s="256"/>
      <c r="J367" s="257">
        <f>ROUND(I367*H367,2)</f>
        <v>0</v>
      </c>
      <c r="K367" s="258"/>
      <c r="L367" s="259"/>
      <c r="M367" s="260" t="s">
        <v>19</v>
      </c>
      <c r="N367" s="261" t="s">
        <v>45</v>
      </c>
      <c r="O367" s="66"/>
      <c r="P367" s="200">
        <f>O367*H367</f>
        <v>0</v>
      </c>
      <c r="Q367" s="200">
        <v>0</v>
      </c>
      <c r="R367" s="200">
        <f>Q367*H367</f>
        <v>0</v>
      </c>
      <c r="S367" s="200">
        <v>0</v>
      </c>
      <c r="T367" s="201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202" t="s">
        <v>299</v>
      </c>
      <c r="AT367" s="202" t="s">
        <v>250</v>
      </c>
      <c r="AU367" s="202" t="s">
        <v>84</v>
      </c>
      <c r="AY367" s="19" t="s">
        <v>143</v>
      </c>
      <c r="BE367" s="203">
        <f>IF(N367="základní",J367,0)</f>
        <v>0</v>
      </c>
      <c r="BF367" s="203">
        <f>IF(N367="snížená",J367,0)</f>
        <v>0</v>
      </c>
      <c r="BG367" s="203">
        <f>IF(N367="zákl. přenesená",J367,0)</f>
        <v>0</v>
      </c>
      <c r="BH367" s="203">
        <f>IF(N367="sníž. přenesená",J367,0)</f>
        <v>0</v>
      </c>
      <c r="BI367" s="203">
        <f>IF(N367="nulová",J367,0)</f>
        <v>0</v>
      </c>
      <c r="BJ367" s="19" t="s">
        <v>82</v>
      </c>
      <c r="BK367" s="203">
        <f>ROUND(I367*H367,2)</f>
        <v>0</v>
      </c>
      <c r="BL367" s="19" t="s">
        <v>228</v>
      </c>
      <c r="BM367" s="202" t="s">
        <v>1614</v>
      </c>
    </row>
    <row r="368" spans="1:65" s="2" customFormat="1" ht="16.5" customHeight="1">
      <c r="A368" s="36"/>
      <c r="B368" s="37"/>
      <c r="C368" s="190" t="s">
        <v>1615</v>
      </c>
      <c r="D368" s="190" t="s">
        <v>146</v>
      </c>
      <c r="E368" s="191" t="s">
        <v>1112</v>
      </c>
      <c r="F368" s="192" t="s">
        <v>1113</v>
      </c>
      <c r="G368" s="193" t="s">
        <v>158</v>
      </c>
      <c r="H368" s="194">
        <v>67.33</v>
      </c>
      <c r="I368" s="195"/>
      <c r="J368" s="196">
        <f>ROUND(I368*H368,2)</f>
        <v>0</v>
      </c>
      <c r="K368" s="197"/>
      <c r="L368" s="41"/>
      <c r="M368" s="198" t="s">
        <v>19</v>
      </c>
      <c r="N368" s="199" t="s">
        <v>45</v>
      </c>
      <c r="O368" s="66"/>
      <c r="P368" s="200">
        <f>O368*H368</f>
        <v>0</v>
      </c>
      <c r="Q368" s="200">
        <v>0</v>
      </c>
      <c r="R368" s="200">
        <f>Q368*H368</f>
        <v>0</v>
      </c>
      <c r="S368" s="200">
        <v>0</v>
      </c>
      <c r="T368" s="201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202" t="s">
        <v>228</v>
      </c>
      <c r="AT368" s="202" t="s">
        <v>146</v>
      </c>
      <c r="AU368" s="202" t="s">
        <v>84</v>
      </c>
      <c r="AY368" s="19" t="s">
        <v>143</v>
      </c>
      <c r="BE368" s="203">
        <f>IF(N368="základní",J368,0)</f>
        <v>0</v>
      </c>
      <c r="BF368" s="203">
        <f>IF(N368="snížená",J368,0)</f>
        <v>0</v>
      </c>
      <c r="BG368" s="203">
        <f>IF(N368="zákl. přenesená",J368,0)</f>
        <v>0</v>
      </c>
      <c r="BH368" s="203">
        <f>IF(N368="sníž. přenesená",J368,0)</f>
        <v>0</v>
      </c>
      <c r="BI368" s="203">
        <f>IF(N368="nulová",J368,0)</f>
        <v>0</v>
      </c>
      <c r="BJ368" s="19" t="s">
        <v>82</v>
      </c>
      <c r="BK368" s="203">
        <f>ROUND(I368*H368,2)</f>
        <v>0</v>
      </c>
      <c r="BL368" s="19" t="s">
        <v>228</v>
      </c>
      <c r="BM368" s="202" t="s">
        <v>1616</v>
      </c>
    </row>
    <row r="369" spans="1:65" s="12" customFormat="1" ht="22.9" customHeight="1">
      <c r="B369" s="174"/>
      <c r="C369" s="175"/>
      <c r="D369" s="176" t="s">
        <v>73</v>
      </c>
      <c r="E369" s="188" t="s">
        <v>1617</v>
      </c>
      <c r="F369" s="188" t="s">
        <v>1618</v>
      </c>
      <c r="G369" s="175"/>
      <c r="H369" s="175"/>
      <c r="I369" s="178"/>
      <c r="J369" s="189">
        <f>BK369</f>
        <v>0</v>
      </c>
      <c r="K369" s="175"/>
      <c r="L369" s="180"/>
      <c r="M369" s="181"/>
      <c r="N369" s="182"/>
      <c r="O369" s="182"/>
      <c r="P369" s="183">
        <f>SUM(P370:P381)</f>
        <v>0</v>
      </c>
      <c r="Q369" s="182"/>
      <c r="R369" s="183">
        <f>SUM(R370:R381)</f>
        <v>0.46465719999999994</v>
      </c>
      <c r="S369" s="182"/>
      <c r="T369" s="184">
        <f>SUM(T370:T381)</f>
        <v>0.12225</v>
      </c>
      <c r="AR369" s="185" t="s">
        <v>84</v>
      </c>
      <c r="AT369" s="186" t="s">
        <v>73</v>
      </c>
      <c r="AU369" s="186" t="s">
        <v>82</v>
      </c>
      <c r="AY369" s="185" t="s">
        <v>143</v>
      </c>
      <c r="BK369" s="187">
        <f>SUM(BK370:BK381)</f>
        <v>0</v>
      </c>
    </row>
    <row r="370" spans="1:65" s="2" customFormat="1" ht="21.75" customHeight="1">
      <c r="A370" s="36"/>
      <c r="B370" s="37"/>
      <c r="C370" s="190" t="s">
        <v>1619</v>
      </c>
      <c r="D370" s="190" t="s">
        <v>146</v>
      </c>
      <c r="E370" s="191" t="s">
        <v>1620</v>
      </c>
      <c r="F370" s="192" t="s">
        <v>1621</v>
      </c>
      <c r="G370" s="193" t="s">
        <v>158</v>
      </c>
      <c r="H370" s="194">
        <v>21.98</v>
      </c>
      <c r="I370" s="195"/>
      <c r="J370" s="196">
        <f>ROUND(I370*H370,2)</f>
        <v>0</v>
      </c>
      <c r="K370" s="197"/>
      <c r="L370" s="41"/>
      <c r="M370" s="198" t="s">
        <v>19</v>
      </c>
      <c r="N370" s="199" t="s">
        <v>45</v>
      </c>
      <c r="O370" s="66"/>
      <c r="P370" s="200">
        <f>O370*H370</f>
        <v>0</v>
      </c>
      <c r="Q370" s="200">
        <v>2.9999999999999997E-4</v>
      </c>
      <c r="R370" s="200">
        <f>Q370*H370</f>
        <v>6.5939999999999992E-3</v>
      </c>
      <c r="S370" s="200">
        <v>0</v>
      </c>
      <c r="T370" s="201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202" t="s">
        <v>228</v>
      </c>
      <c r="AT370" s="202" t="s">
        <v>146</v>
      </c>
      <c r="AU370" s="202" t="s">
        <v>84</v>
      </c>
      <c r="AY370" s="19" t="s">
        <v>143</v>
      </c>
      <c r="BE370" s="203">
        <f>IF(N370="základní",J370,0)</f>
        <v>0</v>
      </c>
      <c r="BF370" s="203">
        <f>IF(N370="snížená",J370,0)</f>
        <v>0</v>
      </c>
      <c r="BG370" s="203">
        <f>IF(N370="zákl. přenesená",J370,0)</f>
        <v>0</v>
      </c>
      <c r="BH370" s="203">
        <f>IF(N370="sníž. přenesená",J370,0)</f>
        <v>0</v>
      </c>
      <c r="BI370" s="203">
        <f>IF(N370="nulová",J370,0)</f>
        <v>0</v>
      </c>
      <c r="BJ370" s="19" t="s">
        <v>82</v>
      </c>
      <c r="BK370" s="203">
        <f>ROUND(I370*H370,2)</f>
        <v>0</v>
      </c>
      <c r="BL370" s="19" t="s">
        <v>228</v>
      </c>
      <c r="BM370" s="202" t="s">
        <v>1622</v>
      </c>
    </row>
    <row r="371" spans="1:65" s="2" customFormat="1" ht="21.75" customHeight="1">
      <c r="A371" s="36"/>
      <c r="B371" s="37"/>
      <c r="C371" s="190" t="s">
        <v>1623</v>
      </c>
      <c r="D371" s="190" t="s">
        <v>146</v>
      </c>
      <c r="E371" s="191" t="s">
        <v>1624</v>
      </c>
      <c r="F371" s="192" t="s">
        <v>1625</v>
      </c>
      <c r="G371" s="193" t="s">
        <v>158</v>
      </c>
      <c r="H371" s="194">
        <v>1.5</v>
      </c>
      <c r="I371" s="195"/>
      <c r="J371" s="196">
        <f>ROUND(I371*H371,2)</f>
        <v>0</v>
      </c>
      <c r="K371" s="197"/>
      <c r="L371" s="41"/>
      <c r="M371" s="198" t="s">
        <v>19</v>
      </c>
      <c r="N371" s="199" t="s">
        <v>45</v>
      </c>
      <c r="O371" s="66"/>
      <c r="P371" s="200">
        <f>O371*H371</f>
        <v>0</v>
      </c>
      <c r="Q371" s="200">
        <v>0</v>
      </c>
      <c r="R371" s="200">
        <f>Q371*H371</f>
        <v>0</v>
      </c>
      <c r="S371" s="200">
        <v>8.1500000000000003E-2</v>
      </c>
      <c r="T371" s="201">
        <f>S371*H371</f>
        <v>0.12225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202" t="s">
        <v>228</v>
      </c>
      <c r="AT371" s="202" t="s">
        <v>146</v>
      </c>
      <c r="AU371" s="202" t="s">
        <v>84</v>
      </c>
      <c r="AY371" s="19" t="s">
        <v>143</v>
      </c>
      <c r="BE371" s="203">
        <f>IF(N371="základní",J371,0)</f>
        <v>0</v>
      </c>
      <c r="BF371" s="203">
        <f>IF(N371="snížená",J371,0)</f>
        <v>0</v>
      </c>
      <c r="BG371" s="203">
        <f>IF(N371="zákl. přenesená",J371,0)</f>
        <v>0</v>
      </c>
      <c r="BH371" s="203">
        <f>IF(N371="sníž. přenesená",J371,0)</f>
        <v>0</v>
      </c>
      <c r="BI371" s="203">
        <f>IF(N371="nulová",J371,0)</f>
        <v>0</v>
      </c>
      <c r="BJ371" s="19" t="s">
        <v>82</v>
      </c>
      <c r="BK371" s="203">
        <f>ROUND(I371*H371,2)</f>
        <v>0</v>
      </c>
      <c r="BL371" s="19" t="s">
        <v>228</v>
      </c>
      <c r="BM371" s="202" t="s">
        <v>1626</v>
      </c>
    </row>
    <row r="372" spans="1:65" s="2" customFormat="1" ht="33" customHeight="1">
      <c r="A372" s="36"/>
      <c r="B372" s="37"/>
      <c r="C372" s="190" t="s">
        <v>1627</v>
      </c>
      <c r="D372" s="190" t="s">
        <v>146</v>
      </c>
      <c r="E372" s="191" t="s">
        <v>1628</v>
      </c>
      <c r="F372" s="192" t="s">
        <v>1629</v>
      </c>
      <c r="G372" s="193" t="s">
        <v>158</v>
      </c>
      <c r="H372" s="194">
        <v>21.98</v>
      </c>
      <c r="I372" s="195"/>
      <c r="J372" s="196">
        <f>ROUND(I372*H372,2)</f>
        <v>0</v>
      </c>
      <c r="K372" s="197"/>
      <c r="L372" s="41"/>
      <c r="M372" s="198" t="s">
        <v>19</v>
      </c>
      <c r="N372" s="199" t="s">
        <v>45</v>
      </c>
      <c r="O372" s="66"/>
      <c r="P372" s="200">
        <f>O372*H372</f>
        <v>0</v>
      </c>
      <c r="Q372" s="200">
        <v>6.0499999999999998E-3</v>
      </c>
      <c r="R372" s="200">
        <f>Q372*H372</f>
        <v>0.13297899999999999</v>
      </c>
      <c r="S372" s="200">
        <v>0</v>
      </c>
      <c r="T372" s="201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202" t="s">
        <v>228</v>
      </c>
      <c r="AT372" s="202" t="s">
        <v>146</v>
      </c>
      <c r="AU372" s="202" t="s">
        <v>84</v>
      </c>
      <c r="AY372" s="19" t="s">
        <v>143</v>
      </c>
      <c r="BE372" s="203">
        <f>IF(N372="základní",J372,0)</f>
        <v>0</v>
      </c>
      <c r="BF372" s="203">
        <f>IF(N372="snížená",J372,0)</f>
        <v>0</v>
      </c>
      <c r="BG372" s="203">
        <f>IF(N372="zákl. přenesená",J372,0)</f>
        <v>0</v>
      </c>
      <c r="BH372" s="203">
        <f>IF(N372="sníž. přenesená",J372,0)</f>
        <v>0</v>
      </c>
      <c r="BI372" s="203">
        <f>IF(N372="nulová",J372,0)</f>
        <v>0</v>
      </c>
      <c r="BJ372" s="19" t="s">
        <v>82</v>
      </c>
      <c r="BK372" s="203">
        <f>ROUND(I372*H372,2)</f>
        <v>0</v>
      </c>
      <c r="BL372" s="19" t="s">
        <v>228</v>
      </c>
      <c r="BM372" s="202" t="s">
        <v>1630</v>
      </c>
    </row>
    <row r="373" spans="1:65" s="13" customFormat="1" ht="11.25">
      <c r="B373" s="208"/>
      <c r="C373" s="209"/>
      <c r="D373" s="204" t="s">
        <v>181</v>
      </c>
      <c r="E373" s="210" t="s">
        <v>19</v>
      </c>
      <c r="F373" s="211" t="s">
        <v>1631</v>
      </c>
      <c r="G373" s="209"/>
      <c r="H373" s="212">
        <v>4.5</v>
      </c>
      <c r="I373" s="213"/>
      <c r="J373" s="209"/>
      <c r="K373" s="209"/>
      <c r="L373" s="214"/>
      <c r="M373" s="215"/>
      <c r="N373" s="216"/>
      <c r="O373" s="216"/>
      <c r="P373" s="216"/>
      <c r="Q373" s="216"/>
      <c r="R373" s="216"/>
      <c r="S373" s="216"/>
      <c r="T373" s="217"/>
      <c r="AT373" s="218" t="s">
        <v>181</v>
      </c>
      <c r="AU373" s="218" t="s">
        <v>84</v>
      </c>
      <c r="AV373" s="13" t="s">
        <v>84</v>
      </c>
      <c r="AW373" s="13" t="s">
        <v>35</v>
      </c>
      <c r="AX373" s="13" t="s">
        <v>74</v>
      </c>
      <c r="AY373" s="218" t="s">
        <v>143</v>
      </c>
    </row>
    <row r="374" spans="1:65" s="13" customFormat="1" ht="11.25">
      <c r="B374" s="208"/>
      <c r="C374" s="209"/>
      <c r="D374" s="204" t="s">
        <v>181</v>
      </c>
      <c r="E374" s="210" t="s">
        <v>19</v>
      </c>
      <c r="F374" s="211" t="s">
        <v>1632</v>
      </c>
      <c r="G374" s="209"/>
      <c r="H374" s="212">
        <v>16.399999999999999</v>
      </c>
      <c r="I374" s="213"/>
      <c r="J374" s="209"/>
      <c r="K374" s="209"/>
      <c r="L374" s="214"/>
      <c r="M374" s="215"/>
      <c r="N374" s="216"/>
      <c r="O374" s="216"/>
      <c r="P374" s="216"/>
      <c r="Q374" s="216"/>
      <c r="R374" s="216"/>
      <c r="S374" s="216"/>
      <c r="T374" s="217"/>
      <c r="AT374" s="218" t="s">
        <v>181</v>
      </c>
      <c r="AU374" s="218" t="s">
        <v>84</v>
      </c>
      <c r="AV374" s="13" t="s">
        <v>84</v>
      </c>
      <c r="AW374" s="13" t="s">
        <v>35</v>
      </c>
      <c r="AX374" s="13" t="s">
        <v>74</v>
      </c>
      <c r="AY374" s="218" t="s">
        <v>143</v>
      </c>
    </row>
    <row r="375" spans="1:65" s="13" customFormat="1" ht="11.25">
      <c r="B375" s="208"/>
      <c r="C375" s="209"/>
      <c r="D375" s="204" t="s">
        <v>181</v>
      </c>
      <c r="E375" s="210" t="s">
        <v>19</v>
      </c>
      <c r="F375" s="211" t="s">
        <v>1633</v>
      </c>
      <c r="G375" s="209"/>
      <c r="H375" s="212">
        <v>1.08</v>
      </c>
      <c r="I375" s="213"/>
      <c r="J375" s="209"/>
      <c r="K375" s="209"/>
      <c r="L375" s="214"/>
      <c r="M375" s="215"/>
      <c r="N375" s="216"/>
      <c r="O375" s="216"/>
      <c r="P375" s="216"/>
      <c r="Q375" s="216"/>
      <c r="R375" s="216"/>
      <c r="S375" s="216"/>
      <c r="T375" s="217"/>
      <c r="AT375" s="218" t="s">
        <v>181</v>
      </c>
      <c r="AU375" s="218" t="s">
        <v>84</v>
      </c>
      <c r="AV375" s="13" t="s">
        <v>84</v>
      </c>
      <c r="AW375" s="13" t="s">
        <v>35</v>
      </c>
      <c r="AX375" s="13" t="s">
        <v>74</v>
      </c>
      <c r="AY375" s="218" t="s">
        <v>143</v>
      </c>
    </row>
    <row r="376" spans="1:65" s="14" customFormat="1" ht="11.25">
      <c r="B376" s="219"/>
      <c r="C376" s="220"/>
      <c r="D376" s="204" t="s">
        <v>181</v>
      </c>
      <c r="E376" s="221" t="s">
        <v>19</v>
      </c>
      <c r="F376" s="222" t="s">
        <v>189</v>
      </c>
      <c r="G376" s="220"/>
      <c r="H376" s="223">
        <v>21.979999999999997</v>
      </c>
      <c r="I376" s="224"/>
      <c r="J376" s="220"/>
      <c r="K376" s="220"/>
      <c r="L376" s="225"/>
      <c r="M376" s="226"/>
      <c r="N376" s="227"/>
      <c r="O376" s="227"/>
      <c r="P376" s="227"/>
      <c r="Q376" s="227"/>
      <c r="R376" s="227"/>
      <c r="S376" s="227"/>
      <c r="T376" s="228"/>
      <c r="AT376" s="229" t="s">
        <v>181</v>
      </c>
      <c r="AU376" s="229" t="s">
        <v>84</v>
      </c>
      <c r="AV376" s="14" t="s">
        <v>150</v>
      </c>
      <c r="AW376" s="14" t="s">
        <v>35</v>
      </c>
      <c r="AX376" s="14" t="s">
        <v>82</v>
      </c>
      <c r="AY376" s="229" t="s">
        <v>143</v>
      </c>
    </row>
    <row r="377" spans="1:65" s="2" customFormat="1" ht="16.5" customHeight="1">
      <c r="A377" s="36"/>
      <c r="B377" s="37"/>
      <c r="C377" s="251" t="s">
        <v>1634</v>
      </c>
      <c r="D377" s="251" t="s">
        <v>250</v>
      </c>
      <c r="E377" s="252" t="s">
        <v>1635</v>
      </c>
      <c r="F377" s="253" t="s">
        <v>1636</v>
      </c>
      <c r="G377" s="254" t="s">
        <v>158</v>
      </c>
      <c r="H377" s="255">
        <v>24.178000000000001</v>
      </c>
      <c r="I377" s="256"/>
      <c r="J377" s="257">
        <f>ROUND(I377*H377,2)</f>
        <v>0</v>
      </c>
      <c r="K377" s="258"/>
      <c r="L377" s="259"/>
      <c r="M377" s="260" t="s">
        <v>19</v>
      </c>
      <c r="N377" s="261" t="s">
        <v>45</v>
      </c>
      <c r="O377" s="66"/>
      <c r="P377" s="200">
        <f>O377*H377</f>
        <v>0</v>
      </c>
      <c r="Q377" s="200">
        <v>1.26E-2</v>
      </c>
      <c r="R377" s="200">
        <f>Q377*H377</f>
        <v>0.30464279999999999</v>
      </c>
      <c r="S377" s="200">
        <v>0</v>
      </c>
      <c r="T377" s="201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202" t="s">
        <v>299</v>
      </c>
      <c r="AT377" s="202" t="s">
        <v>250</v>
      </c>
      <c r="AU377" s="202" t="s">
        <v>84</v>
      </c>
      <c r="AY377" s="19" t="s">
        <v>143</v>
      </c>
      <c r="BE377" s="203">
        <f>IF(N377="základní",J377,0)</f>
        <v>0</v>
      </c>
      <c r="BF377" s="203">
        <f>IF(N377="snížená",J377,0)</f>
        <v>0</v>
      </c>
      <c r="BG377" s="203">
        <f>IF(N377="zákl. přenesená",J377,0)</f>
        <v>0</v>
      </c>
      <c r="BH377" s="203">
        <f>IF(N377="sníž. přenesená",J377,0)</f>
        <v>0</v>
      </c>
      <c r="BI377" s="203">
        <f>IF(N377="nulová",J377,0)</f>
        <v>0</v>
      </c>
      <c r="BJ377" s="19" t="s">
        <v>82</v>
      </c>
      <c r="BK377" s="203">
        <f>ROUND(I377*H377,2)</f>
        <v>0</v>
      </c>
      <c r="BL377" s="19" t="s">
        <v>228</v>
      </c>
      <c r="BM377" s="202" t="s">
        <v>1637</v>
      </c>
    </row>
    <row r="378" spans="1:65" s="13" customFormat="1" ht="11.25">
      <c r="B378" s="208"/>
      <c r="C378" s="209"/>
      <c r="D378" s="204" t="s">
        <v>181</v>
      </c>
      <c r="E378" s="209"/>
      <c r="F378" s="211" t="s">
        <v>1638</v>
      </c>
      <c r="G378" s="209"/>
      <c r="H378" s="212">
        <v>24.178000000000001</v>
      </c>
      <c r="I378" s="213"/>
      <c r="J378" s="209"/>
      <c r="K378" s="209"/>
      <c r="L378" s="214"/>
      <c r="M378" s="215"/>
      <c r="N378" s="216"/>
      <c r="O378" s="216"/>
      <c r="P378" s="216"/>
      <c r="Q378" s="216"/>
      <c r="R378" s="216"/>
      <c r="S378" s="216"/>
      <c r="T378" s="217"/>
      <c r="AT378" s="218" t="s">
        <v>181</v>
      </c>
      <c r="AU378" s="218" t="s">
        <v>84</v>
      </c>
      <c r="AV378" s="13" t="s">
        <v>84</v>
      </c>
      <c r="AW378" s="13" t="s">
        <v>4</v>
      </c>
      <c r="AX378" s="13" t="s">
        <v>82</v>
      </c>
      <c r="AY378" s="218" t="s">
        <v>143</v>
      </c>
    </row>
    <row r="379" spans="1:65" s="2" customFormat="1" ht="21.75" customHeight="1">
      <c r="A379" s="36"/>
      <c r="B379" s="37"/>
      <c r="C379" s="190" t="s">
        <v>1639</v>
      </c>
      <c r="D379" s="190" t="s">
        <v>146</v>
      </c>
      <c r="E379" s="191" t="s">
        <v>1640</v>
      </c>
      <c r="F379" s="192" t="s">
        <v>1641</v>
      </c>
      <c r="G379" s="193" t="s">
        <v>158</v>
      </c>
      <c r="H379" s="194">
        <v>21.98</v>
      </c>
      <c r="I379" s="195"/>
      <c r="J379" s="196">
        <f>ROUND(I379*H379,2)</f>
        <v>0</v>
      </c>
      <c r="K379" s="197"/>
      <c r="L379" s="41"/>
      <c r="M379" s="198" t="s">
        <v>19</v>
      </c>
      <c r="N379" s="199" t="s">
        <v>45</v>
      </c>
      <c r="O379" s="66"/>
      <c r="P379" s="200">
        <f>O379*H379</f>
        <v>0</v>
      </c>
      <c r="Q379" s="200">
        <v>9.3000000000000005E-4</v>
      </c>
      <c r="R379" s="200">
        <f>Q379*H379</f>
        <v>2.0441400000000002E-2</v>
      </c>
      <c r="S379" s="200">
        <v>0</v>
      </c>
      <c r="T379" s="201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202" t="s">
        <v>228</v>
      </c>
      <c r="AT379" s="202" t="s">
        <v>146</v>
      </c>
      <c r="AU379" s="202" t="s">
        <v>84</v>
      </c>
      <c r="AY379" s="19" t="s">
        <v>143</v>
      </c>
      <c r="BE379" s="203">
        <f>IF(N379="základní",J379,0)</f>
        <v>0</v>
      </c>
      <c r="BF379" s="203">
        <f>IF(N379="snížená",J379,0)</f>
        <v>0</v>
      </c>
      <c r="BG379" s="203">
        <f>IF(N379="zákl. přenesená",J379,0)</f>
        <v>0</v>
      </c>
      <c r="BH379" s="203">
        <f>IF(N379="sníž. přenesená",J379,0)</f>
        <v>0</v>
      </c>
      <c r="BI379" s="203">
        <f>IF(N379="nulová",J379,0)</f>
        <v>0</v>
      </c>
      <c r="BJ379" s="19" t="s">
        <v>82</v>
      </c>
      <c r="BK379" s="203">
        <f>ROUND(I379*H379,2)</f>
        <v>0</v>
      </c>
      <c r="BL379" s="19" t="s">
        <v>228</v>
      </c>
      <c r="BM379" s="202" t="s">
        <v>1642</v>
      </c>
    </row>
    <row r="380" spans="1:65" s="2" customFormat="1" ht="16.5" customHeight="1">
      <c r="A380" s="36"/>
      <c r="B380" s="37"/>
      <c r="C380" s="190" t="s">
        <v>1643</v>
      </c>
      <c r="D380" s="190" t="s">
        <v>146</v>
      </c>
      <c r="E380" s="191" t="s">
        <v>1644</v>
      </c>
      <c r="F380" s="192" t="s">
        <v>1645</v>
      </c>
      <c r="G380" s="193" t="s">
        <v>158</v>
      </c>
      <c r="H380" s="194">
        <v>21.98</v>
      </c>
      <c r="I380" s="195"/>
      <c r="J380" s="196">
        <f>ROUND(I380*H380,2)</f>
        <v>0</v>
      </c>
      <c r="K380" s="197"/>
      <c r="L380" s="41"/>
      <c r="M380" s="198" t="s">
        <v>19</v>
      </c>
      <c r="N380" s="199" t="s">
        <v>45</v>
      </c>
      <c r="O380" s="66"/>
      <c r="P380" s="200">
        <f>O380*H380</f>
        <v>0</v>
      </c>
      <c r="Q380" s="200">
        <v>0</v>
      </c>
      <c r="R380" s="200">
        <f>Q380*H380</f>
        <v>0</v>
      </c>
      <c r="S380" s="200">
        <v>0</v>
      </c>
      <c r="T380" s="201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202" t="s">
        <v>228</v>
      </c>
      <c r="AT380" s="202" t="s">
        <v>146</v>
      </c>
      <c r="AU380" s="202" t="s">
        <v>84</v>
      </c>
      <c r="AY380" s="19" t="s">
        <v>143</v>
      </c>
      <c r="BE380" s="203">
        <f>IF(N380="základní",J380,0)</f>
        <v>0</v>
      </c>
      <c r="BF380" s="203">
        <f>IF(N380="snížená",J380,0)</f>
        <v>0</v>
      </c>
      <c r="BG380" s="203">
        <f>IF(N380="zákl. přenesená",J380,0)</f>
        <v>0</v>
      </c>
      <c r="BH380" s="203">
        <f>IF(N380="sníž. přenesená",J380,0)</f>
        <v>0</v>
      </c>
      <c r="BI380" s="203">
        <f>IF(N380="nulová",J380,0)</f>
        <v>0</v>
      </c>
      <c r="BJ380" s="19" t="s">
        <v>82</v>
      </c>
      <c r="BK380" s="203">
        <f>ROUND(I380*H380,2)</f>
        <v>0</v>
      </c>
      <c r="BL380" s="19" t="s">
        <v>228</v>
      </c>
      <c r="BM380" s="202" t="s">
        <v>1646</v>
      </c>
    </row>
    <row r="381" spans="1:65" s="2" customFormat="1" ht="33" customHeight="1">
      <c r="A381" s="36"/>
      <c r="B381" s="37"/>
      <c r="C381" s="190" t="s">
        <v>1647</v>
      </c>
      <c r="D381" s="190" t="s">
        <v>146</v>
      </c>
      <c r="E381" s="191" t="s">
        <v>1648</v>
      </c>
      <c r="F381" s="192" t="s">
        <v>1649</v>
      </c>
      <c r="G381" s="193" t="s">
        <v>461</v>
      </c>
      <c r="H381" s="262"/>
      <c r="I381" s="195"/>
      <c r="J381" s="196">
        <f>ROUND(I381*H381,2)</f>
        <v>0</v>
      </c>
      <c r="K381" s="197"/>
      <c r="L381" s="41"/>
      <c r="M381" s="198" t="s">
        <v>19</v>
      </c>
      <c r="N381" s="199" t="s">
        <v>45</v>
      </c>
      <c r="O381" s="66"/>
      <c r="P381" s="200">
        <f>O381*H381</f>
        <v>0</v>
      </c>
      <c r="Q381" s="200">
        <v>0</v>
      </c>
      <c r="R381" s="200">
        <f>Q381*H381</f>
        <v>0</v>
      </c>
      <c r="S381" s="200">
        <v>0</v>
      </c>
      <c r="T381" s="201">
        <f>S381*H381</f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202" t="s">
        <v>228</v>
      </c>
      <c r="AT381" s="202" t="s">
        <v>146</v>
      </c>
      <c r="AU381" s="202" t="s">
        <v>84</v>
      </c>
      <c r="AY381" s="19" t="s">
        <v>143</v>
      </c>
      <c r="BE381" s="203">
        <f>IF(N381="základní",J381,0)</f>
        <v>0</v>
      </c>
      <c r="BF381" s="203">
        <f>IF(N381="snížená",J381,0)</f>
        <v>0</v>
      </c>
      <c r="BG381" s="203">
        <f>IF(N381="zákl. přenesená",J381,0)</f>
        <v>0</v>
      </c>
      <c r="BH381" s="203">
        <f>IF(N381="sníž. přenesená",J381,0)</f>
        <v>0</v>
      </c>
      <c r="BI381" s="203">
        <f>IF(N381="nulová",J381,0)</f>
        <v>0</v>
      </c>
      <c r="BJ381" s="19" t="s">
        <v>82</v>
      </c>
      <c r="BK381" s="203">
        <f>ROUND(I381*H381,2)</f>
        <v>0</v>
      </c>
      <c r="BL381" s="19" t="s">
        <v>228</v>
      </c>
      <c r="BM381" s="202" t="s">
        <v>1650</v>
      </c>
    </row>
    <row r="382" spans="1:65" s="12" customFormat="1" ht="22.9" customHeight="1">
      <c r="B382" s="174"/>
      <c r="C382" s="175"/>
      <c r="D382" s="176" t="s">
        <v>73</v>
      </c>
      <c r="E382" s="188" t="s">
        <v>1128</v>
      </c>
      <c r="F382" s="188" t="s">
        <v>1129</v>
      </c>
      <c r="G382" s="175"/>
      <c r="H382" s="175"/>
      <c r="I382" s="178"/>
      <c r="J382" s="189">
        <f>BK382</f>
        <v>0</v>
      </c>
      <c r="K382" s="175"/>
      <c r="L382" s="180"/>
      <c r="M382" s="181"/>
      <c r="N382" s="182"/>
      <c r="O382" s="182"/>
      <c r="P382" s="183">
        <f>SUM(P383:P412)</f>
        <v>0</v>
      </c>
      <c r="Q382" s="182"/>
      <c r="R382" s="183">
        <f>SUM(R383:R412)</f>
        <v>0.1909371</v>
      </c>
      <c r="S382" s="182"/>
      <c r="T382" s="184">
        <f>SUM(T383:T412)</f>
        <v>0</v>
      </c>
      <c r="AR382" s="185" t="s">
        <v>84</v>
      </c>
      <c r="AT382" s="186" t="s">
        <v>73</v>
      </c>
      <c r="AU382" s="186" t="s">
        <v>82</v>
      </c>
      <c r="AY382" s="185" t="s">
        <v>143</v>
      </c>
      <c r="BK382" s="187">
        <f>SUM(BK383:BK412)</f>
        <v>0</v>
      </c>
    </row>
    <row r="383" spans="1:65" s="2" customFormat="1" ht="21.75" customHeight="1">
      <c r="A383" s="36"/>
      <c r="B383" s="37"/>
      <c r="C383" s="190" t="s">
        <v>1651</v>
      </c>
      <c r="D383" s="190" t="s">
        <v>146</v>
      </c>
      <c r="E383" s="191" t="s">
        <v>1652</v>
      </c>
      <c r="F383" s="192" t="s">
        <v>1653</v>
      </c>
      <c r="G383" s="193" t="s">
        <v>158</v>
      </c>
      <c r="H383" s="194">
        <v>411.17</v>
      </c>
      <c r="I383" s="195"/>
      <c r="J383" s="196">
        <f>ROUND(I383*H383,2)</f>
        <v>0</v>
      </c>
      <c r="K383" s="197"/>
      <c r="L383" s="41"/>
      <c r="M383" s="198" t="s">
        <v>19</v>
      </c>
      <c r="N383" s="199" t="s">
        <v>45</v>
      </c>
      <c r="O383" s="66"/>
      <c r="P383" s="200">
        <f>O383*H383</f>
        <v>0</v>
      </c>
      <c r="Q383" s="200">
        <v>0</v>
      </c>
      <c r="R383" s="200">
        <f>Q383*H383</f>
        <v>0</v>
      </c>
      <c r="S383" s="200">
        <v>0</v>
      </c>
      <c r="T383" s="201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202" t="s">
        <v>228</v>
      </c>
      <c r="AT383" s="202" t="s">
        <v>146</v>
      </c>
      <c r="AU383" s="202" t="s">
        <v>84</v>
      </c>
      <c r="AY383" s="19" t="s">
        <v>143</v>
      </c>
      <c r="BE383" s="203">
        <f>IF(N383="základní",J383,0)</f>
        <v>0</v>
      </c>
      <c r="BF383" s="203">
        <f>IF(N383="snížená",J383,0)</f>
        <v>0</v>
      </c>
      <c r="BG383" s="203">
        <f>IF(N383="zákl. přenesená",J383,0)</f>
        <v>0</v>
      </c>
      <c r="BH383" s="203">
        <f>IF(N383="sníž. přenesená",J383,0)</f>
        <v>0</v>
      </c>
      <c r="BI383" s="203">
        <f>IF(N383="nulová",J383,0)</f>
        <v>0</v>
      </c>
      <c r="BJ383" s="19" t="s">
        <v>82</v>
      </c>
      <c r="BK383" s="203">
        <f>ROUND(I383*H383,2)</f>
        <v>0</v>
      </c>
      <c r="BL383" s="19" t="s">
        <v>228</v>
      </c>
      <c r="BM383" s="202" t="s">
        <v>1654</v>
      </c>
    </row>
    <row r="384" spans="1:65" s="2" customFormat="1" ht="21.75" customHeight="1">
      <c r="A384" s="36"/>
      <c r="B384" s="37"/>
      <c r="C384" s="190" t="s">
        <v>1655</v>
      </c>
      <c r="D384" s="190" t="s">
        <v>146</v>
      </c>
      <c r="E384" s="191" t="s">
        <v>1656</v>
      </c>
      <c r="F384" s="192" t="s">
        <v>1657</v>
      </c>
      <c r="G384" s="193" t="s">
        <v>158</v>
      </c>
      <c r="H384" s="194">
        <v>411.17</v>
      </c>
      <c r="I384" s="195"/>
      <c r="J384" s="196">
        <f>ROUND(I384*H384,2)</f>
        <v>0</v>
      </c>
      <c r="K384" s="197"/>
      <c r="L384" s="41"/>
      <c r="M384" s="198" t="s">
        <v>19</v>
      </c>
      <c r="N384" s="199" t="s">
        <v>45</v>
      </c>
      <c r="O384" s="66"/>
      <c r="P384" s="200">
        <f>O384*H384</f>
        <v>0</v>
      </c>
      <c r="Q384" s="200">
        <v>2.0000000000000001E-4</v>
      </c>
      <c r="R384" s="200">
        <f>Q384*H384</f>
        <v>8.2234000000000002E-2</v>
      </c>
      <c r="S384" s="200">
        <v>0</v>
      </c>
      <c r="T384" s="201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202" t="s">
        <v>228</v>
      </c>
      <c r="AT384" s="202" t="s">
        <v>146</v>
      </c>
      <c r="AU384" s="202" t="s">
        <v>84</v>
      </c>
      <c r="AY384" s="19" t="s">
        <v>143</v>
      </c>
      <c r="BE384" s="203">
        <f>IF(N384="základní",J384,0)</f>
        <v>0</v>
      </c>
      <c r="BF384" s="203">
        <f>IF(N384="snížená",J384,0)</f>
        <v>0</v>
      </c>
      <c r="BG384" s="203">
        <f>IF(N384="zákl. přenesená",J384,0)</f>
        <v>0</v>
      </c>
      <c r="BH384" s="203">
        <f>IF(N384="sníž. přenesená",J384,0)</f>
        <v>0</v>
      </c>
      <c r="BI384" s="203">
        <f>IF(N384="nulová",J384,0)</f>
        <v>0</v>
      </c>
      <c r="BJ384" s="19" t="s">
        <v>82</v>
      </c>
      <c r="BK384" s="203">
        <f>ROUND(I384*H384,2)</f>
        <v>0</v>
      </c>
      <c r="BL384" s="19" t="s">
        <v>228</v>
      </c>
      <c r="BM384" s="202" t="s">
        <v>1658</v>
      </c>
    </row>
    <row r="385" spans="1:65" s="2" customFormat="1" ht="33" customHeight="1">
      <c r="A385" s="36"/>
      <c r="B385" s="37"/>
      <c r="C385" s="190" t="s">
        <v>1659</v>
      </c>
      <c r="D385" s="190" t="s">
        <v>146</v>
      </c>
      <c r="E385" s="191" t="s">
        <v>1660</v>
      </c>
      <c r="F385" s="192" t="s">
        <v>1661</v>
      </c>
      <c r="G385" s="193" t="s">
        <v>158</v>
      </c>
      <c r="H385" s="194">
        <v>46</v>
      </c>
      <c r="I385" s="195"/>
      <c r="J385" s="196">
        <f>ROUND(I385*H385,2)</f>
        <v>0</v>
      </c>
      <c r="K385" s="197"/>
      <c r="L385" s="41"/>
      <c r="M385" s="198" t="s">
        <v>19</v>
      </c>
      <c r="N385" s="199" t="s">
        <v>45</v>
      </c>
      <c r="O385" s="66"/>
      <c r="P385" s="200">
        <f>O385*H385</f>
        <v>0</v>
      </c>
      <c r="Q385" s="200">
        <v>2.0000000000000002E-5</v>
      </c>
      <c r="R385" s="200">
        <f>Q385*H385</f>
        <v>9.2000000000000003E-4</v>
      </c>
      <c r="S385" s="200">
        <v>0</v>
      </c>
      <c r="T385" s="201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202" t="s">
        <v>228</v>
      </c>
      <c r="AT385" s="202" t="s">
        <v>146</v>
      </c>
      <c r="AU385" s="202" t="s">
        <v>84</v>
      </c>
      <c r="AY385" s="19" t="s">
        <v>143</v>
      </c>
      <c r="BE385" s="203">
        <f>IF(N385="základní",J385,0)</f>
        <v>0</v>
      </c>
      <c r="BF385" s="203">
        <f>IF(N385="snížená",J385,0)</f>
        <v>0</v>
      </c>
      <c r="BG385" s="203">
        <f>IF(N385="zákl. přenesená",J385,0)</f>
        <v>0</v>
      </c>
      <c r="BH385" s="203">
        <f>IF(N385="sníž. přenesená",J385,0)</f>
        <v>0</v>
      </c>
      <c r="BI385" s="203">
        <f>IF(N385="nulová",J385,0)</f>
        <v>0</v>
      </c>
      <c r="BJ385" s="19" t="s">
        <v>82</v>
      </c>
      <c r="BK385" s="203">
        <f>ROUND(I385*H385,2)</f>
        <v>0</v>
      </c>
      <c r="BL385" s="19" t="s">
        <v>228</v>
      </c>
      <c r="BM385" s="202" t="s">
        <v>1662</v>
      </c>
    </row>
    <row r="386" spans="1:65" s="2" customFormat="1" ht="21.75" customHeight="1">
      <c r="A386" s="36"/>
      <c r="B386" s="37"/>
      <c r="C386" s="190" t="s">
        <v>1663</v>
      </c>
      <c r="D386" s="190" t="s">
        <v>146</v>
      </c>
      <c r="E386" s="191" t="s">
        <v>1664</v>
      </c>
      <c r="F386" s="192" t="s">
        <v>1665</v>
      </c>
      <c r="G386" s="193" t="s">
        <v>158</v>
      </c>
      <c r="H386" s="194">
        <v>87.89</v>
      </c>
      <c r="I386" s="195"/>
      <c r="J386" s="196">
        <f>ROUND(I386*H386,2)</f>
        <v>0</v>
      </c>
      <c r="K386" s="197"/>
      <c r="L386" s="41"/>
      <c r="M386" s="198" t="s">
        <v>19</v>
      </c>
      <c r="N386" s="199" t="s">
        <v>45</v>
      </c>
      <c r="O386" s="66"/>
      <c r="P386" s="200">
        <f>O386*H386</f>
        <v>0</v>
      </c>
      <c r="Q386" s="200">
        <v>1.0000000000000001E-5</v>
      </c>
      <c r="R386" s="200">
        <f>Q386*H386</f>
        <v>8.7890000000000006E-4</v>
      </c>
      <c r="S386" s="200">
        <v>0</v>
      </c>
      <c r="T386" s="201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202" t="s">
        <v>228</v>
      </c>
      <c r="AT386" s="202" t="s">
        <v>146</v>
      </c>
      <c r="AU386" s="202" t="s">
        <v>84</v>
      </c>
      <c r="AY386" s="19" t="s">
        <v>143</v>
      </c>
      <c r="BE386" s="203">
        <f>IF(N386="základní",J386,0)</f>
        <v>0</v>
      </c>
      <c r="BF386" s="203">
        <f>IF(N386="snížená",J386,0)</f>
        <v>0</v>
      </c>
      <c r="BG386" s="203">
        <f>IF(N386="zákl. přenesená",J386,0)</f>
        <v>0</v>
      </c>
      <c r="BH386" s="203">
        <f>IF(N386="sníž. přenesená",J386,0)</f>
        <v>0</v>
      </c>
      <c r="BI386" s="203">
        <f>IF(N386="nulová",J386,0)</f>
        <v>0</v>
      </c>
      <c r="BJ386" s="19" t="s">
        <v>82</v>
      </c>
      <c r="BK386" s="203">
        <f>ROUND(I386*H386,2)</f>
        <v>0</v>
      </c>
      <c r="BL386" s="19" t="s">
        <v>228</v>
      </c>
      <c r="BM386" s="202" t="s">
        <v>1666</v>
      </c>
    </row>
    <row r="387" spans="1:65" s="2" customFormat="1" ht="33" customHeight="1">
      <c r="A387" s="36"/>
      <c r="B387" s="37"/>
      <c r="C387" s="190" t="s">
        <v>1667</v>
      </c>
      <c r="D387" s="190" t="s">
        <v>146</v>
      </c>
      <c r="E387" s="191" t="s">
        <v>1136</v>
      </c>
      <c r="F387" s="192" t="s">
        <v>1137</v>
      </c>
      <c r="G387" s="193" t="s">
        <v>158</v>
      </c>
      <c r="H387" s="194">
        <v>411.17</v>
      </c>
      <c r="I387" s="195"/>
      <c r="J387" s="196">
        <f>ROUND(I387*H387,2)</f>
        <v>0</v>
      </c>
      <c r="K387" s="197"/>
      <c r="L387" s="41"/>
      <c r="M387" s="198" t="s">
        <v>19</v>
      </c>
      <c r="N387" s="199" t="s">
        <v>45</v>
      </c>
      <c r="O387" s="66"/>
      <c r="P387" s="200">
        <f>O387*H387</f>
        <v>0</v>
      </c>
      <c r="Q387" s="200">
        <v>2.5999999999999998E-4</v>
      </c>
      <c r="R387" s="200">
        <f>Q387*H387</f>
        <v>0.10690419999999999</v>
      </c>
      <c r="S387" s="200">
        <v>0</v>
      </c>
      <c r="T387" s="201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202" t="s">
        <v>228</v>
      </c>
      <c r="AT387" s="202" t="s">
        <v>146</v>
      </c>
      <c r="AU387" s="202" t="s">
        <v>84</v>
      </c>
      <c r="AY387" s="19" t="s">
        <v>143</v>
      </c>
      <c r="BE387" s="203">
        <f>IF(N387="základní",J387,0)</f>
        <v>0</v>
      </c>
      <c r="BF387" s="203">
        <f>IF(N387="snížená",J387,0)</f>
        <v>0</v>
      </c>
      <c r="BG387" s="203">
        <f>IF(N387="zákl. přenesená",J387,0)</f>
        <v>0</v>
      </c>
      <c r="BH387" s="203">
        <f>IF(N387="sníž. přenesená",J387,0)</f>
        <v>0</v>
      </c>
      <c r="BI387" s="203">
        <f>IF(N387="nulová",J387,0)</f>
        <v>0</v>
      </c>
      <c r="BJ387" s="19" t="s">
        <v>82</v>
      </c>
      <c r="BK387" s="203">
        <f>ROUND(I387*H387,2)</f>
        <v>0</v>
      </c>
      <c r="BL387" s="19" t="s">
        <v>228</v>
      </c>
      <c r="BM387" s="202" t="s">
        <v>1668</v>
      </c>
    </row>
    <row r="388" spans="1:65" s="15" customFormat="1" ht="11.25">
      <c r="B388" s="230"/>
      <c r="C388" s="231"/>
      <c r="D388" s="204" t="s">
        <v>181</v>
      </c>
      <c r="E388" s="232" t="s">
        <v>19</v>
      </c>
      <c r="F388" s="233" t="s">
        <v>1183</v>
      </c>
      <c r="G388" s="231"/>
      <c r="H388" s="232" t="s">
        <v>19</v>
      </c>
      <c r="I388" s="234"/>
      <c r="J388" s="231"/>
      <c r="K388" s="231"/>
      <c r="L388" s="235"/>
      <c r="M388" s="236"/>
      <c r="N388" s="237"/>
      <c r="O388" s="237"/>
      <c r="P388" s="237"/>
      <c r="Q388" s="237"/>
      <c r="R388" s="237"/>
      <c r="S388" s="237"/>
      <c r="T388" s="238"/>
      <c r="AT388" s="239" t="s">
        <v>181</v>
      </c>
      <c r="AU388" s="239" t="s">
        <v>84</v>
      </c>
      <c r="AV388" s="15" t="s">
        <v>82</v>
      </c>
      <c r="AW388" s="15" t="s">
        <v>35</v>
      </c>
      <c r="AX388" s="15" t="s">
        <v>74</v>
      </c>
      <c r="AY388" s="239" t="s">
        <v>143</v>
      </c>
    </row>
    <row r="389" spans="1:65" s="13" customFormat="1" ht="11.25">
      <c r="B389" s="208"/>
      <c r="C389" s="209"/>
      <c r="D389" s="204" t="s">
        <v>181</v>
      </c>
      <c r="E389" s="210" t="s">
        <v>19</v>
      </c>
      <c r="F389" s="211" t="s">
        <v>1242</v>
      </c>
      <c r="G389" s="209"/>
      <c r="H389" s="212">
        <v>12.48</v>
      </c>
      <c r="I389" s="213"/>
      <c r="J389" s="209"/>
      <c r="K389" s="209"/>
      <c r="L389" s="214"/>
      <c r="M389" s="215"/>
      <c r="N389" s="216"/>
      <c r="O389" s="216"/>
      <c r="P389" s="216"/>
      <c r="Q389" s="216"/>
      <c r="R389" s="216"/>
      <c r="S389" s="216"/>
      <c r="T389" s="217"/>
      <c r="AT389" s="218" t="s">
        <v>181</v>
      </c>
      <c r="AU389" s="218" t="s">
        <v>84</v>
      </c>
      <c r="AV389" s="13" t="s">
        <v>84</v>
      </c>
      <c r="AW389" s="13" t="s">
        <v>35</v>
      </c>
      <c r="AX389" s="13" t="s">
        <v>74</v>
      </c>
      <c r="AY389" s="218" t="s">
        <v>143</v>
      </c>
    </row>
    <row r="390" spans="1:65" s="13" customFormat="1" ht="11.25">
      <c r="B390" s="208"/>
      <c r="C390" s="209"/>
      <c r="D390" s="204" t="s">
        <v>181</v>
      </c>
      <c r="E390" s="210" t="s">
        <v>19</v>
      </c>
      <c r="F390" s="211" t="s">
        <v>1184</v>
      </c>
      <c r="G390" s="209"/>
      <c r="H390" s="212">
        <v>45.44</v>
      </c>
      <c r="I390" s="213"/>
      <c r="J390" s="209"/>
      <c r="K390" s="209"/>
      <c r="L390" s="214"/>
      <c r="M390" s="215"/>
      <c r="N390" s="216"/>
      <c r="O390" s="216"/>
      <c r="P390" s="216"/>
      <c r="Q390" s="216"/>
      <c r="R390" s="216"/>
      <c r="S390" s="216"/>
      <c r="T390" s="217"/>
      <c r="AT390" s="218" t="s">
        <v>181</v>
      </c>
      <c r="AU390" s="218" t="s">
        <v>84</v>
      </c>
      <c r="AV390" s="13" t="s">
        <v>84</v>
      </c>
      <c r="AW390" s="13" t="s">
        <v>35</v>
      </c>
      <c r="AX390" s="13" t="s">
        <v>74</v>
      </c>
      <c r="AY390" s="218" t="s">
        <v>143</v>
      </c>
    </row>
    <row r="391" spans="1:65" s="15" customFormat="1" ht="11.25">
      <c r="B391" s="230"/>
      <c r="C391" s="231"/>
      <c r="D391" s="204" t="s">
        <v>181</v>
      </c>
      <c r="E391" s="232" t="s">
        <v>19</v>
      </c>
      <c r="F391" s="233" t="s">
        <v>1185</v>
      </c>
      <c r="G391" s="231"/>
      <c r="H391" s="232" t="s">
        <v>19</v>
      </c>
      <c r="I391" s="234"/>
      <c r="J391" s="231"/>
      <c r="K391" s="231"/>
      <c r="L391" s="235"/>
      <c r="M391" s="236"/>
      <c r="N391" s="237"/>
      <c r="O391" s="237"/>
      <c r="P391" s="237"/>
      <c r="Q391" s="237"/>
      <c r="R391" s="237"/>
      <c r="S391" s="237"/>
      <c r="T391" s="238"/>
      <c r="AT391" s="239" t="s">
        <v>181</v>
      </c>
      <c r="AU391" s="239" t="s">
        <v>84</v>
      </c>
      <c r="AV391" s="15" t="s">
        <v>82</v>
      </c>
      <c r="AW391" s="15" t="s">
        <v>35</v>
      </c>
      <c r="AX391" s="15" t="s">
        <v>74</v>
      </c>
      <c r="AY391" s="239" t="s">
        <v>143</v>
      </c>
    </row>
    <row r="392" spans="1:65" s="13" customFormat="1" ht="11.25">
      <c r="B392" s="208"/>
      <c r="C392" s="209"/>
      <c r="D392" s="204" t="s">
        <v>181</v>
      </c>
      <c r="E392" s="210" t="s">
        <v>19</v>
      </c>
      <c r="F392" s="211" t="s">
        <v>1243</v>
      </c>
      <c r="G392" s="209"/>
      <c r="H392" s="212">
        <v>23.1</v>
      </c>
      <c r="I392" s="213"/>
      <c r="J392" s="209"/>
      <c r="K392" s="209"/>
      <c r="L392" s="214"/>
      <c r="M392" s="215"/>
      <c r="N392" s="216"/>
      <c r="O392" s="216"/>
      <c r="P392" s="216"/>
      <c r="Q392" s="216"/>
      <c r="R392" s="216"/>
      <c r="S392" s="216"/>
      <c r="T392" s="217"/>
      <c r="AT392" s="218" t="s">
        <v>181</v>
      </c>
      <c r="AU392" s="218" t="s">
        <v>84</v>
      </c>
      <c r="AV392" s="13" t="s">
        <v>84</v>
      </c>
      <c r="AW392" s="13" t="s">
        <v>35</v>
      </c>
      <c r="AX392" s="13" t="s">
        <v>74</v>
      </c>
      <c r="AY392" s="218" t="s">
        <v>143</v>
      </c>
    </row>
    <row r="393" spans="1:65" s="13" customFormat="1" ht="11.25">
      <c r="B393" s="208"/>
      <c r="C393" s="209"/>
      <c r="D393" s="204" t="s">
        <v>181</v>
      </c>
      <c r="E393" s="210" t="s">
        <v>19</v>
      </c>
      <c r="F393" s="211" t="s">
        <v>1186</v>
      </c>
      <c r="G393" s="209"/>
      <c r="H393" s="212">
        <v>62.08</v>
      </c>
      <c r="I393" s="213"/>
      <c r="J393" s="209"/>
      <c r="K393" s="209"/>
      <c r="L393" s="214"/>
      <c r="M393" s="215"/>
      <c r="N393" s="216"/>
      <c r="O393" s="216"/>
      <c r="P393" s="216"/>
      <c r="Q393" s="216"/>
      <c r="R393" s="216"/>
      <c r="S393" s="216"/>
      <c r="T393" s="217"/>
      <c r="AT393" s="218" t="s">
        <v>181</v>
      </c>
      <c r="AU393" s="218" t="s">
        <v>84</v>
      </c>
      <c r="AV393" s="13" t="s">
        <v>84</v>
      </c>
      <c r="AW393" s="13" t="s">
        <v>35</v>
      </c>
      <c r="AX393" s="13" t="s">
        <v>74</v>
      </c>
      <c r="AY393" s="218" t="s">
        <v>143</v>
      </c>
    </row>
    <row r="394" spans="1:65" s="15" customFormat="1" ht="11.25">
      <c r="B394" s="230"/>
      <c r="C394" s="231"/>
      <c r="D394" s="204" t="s">
        <v>181</v>
      </c>
      <c r="E394" s="232" t="s">
        <v>19</v>
      </c>
      <c r="F394" s="233" t="s">
        <v>1187</v>
      </c>
      <c r="G394" s="231"/>
      <c r="H394" s="232" t="s">
        <v>19</v>
      </c>
      <c r="I394" s="234"/>
      <c r="J394" s="231"/>
      <c r="K394" s="231"/>
      <c r="L394" s="235"/>
      <c r="M394" s="236"/>
      <c r="N394" s="237"/>
      <c r="O394" s="237"/>
      <c r="P394" s="237"/>
      <c r="Q394" s="237"/>
      <c r="R394" s="237"/>
      <c r="S394" s="237"/>
      <c r="T394" s="238"/>
      <c r="AT394" s="239" t="s">
        <v>181</v>
      </c>
      <c r="AU394" s="239" t="s">
        <v>84</v>
      </c>
      <c r="AV394" s="15" t="s">
        <v>82</v>
      </c>
      <c r="AW394" s="15" t="s">
        <v>35</v>
      </c>
      <c r="AX394" s="15" t="s">
        <v>74</v>
      </c>
      <c r="AY394" s="239" t="s">
        <v>143</v>
      </c>
    </row>
    <row r="395" spans="1:65" s="13" customFormat="1" ht="11.25">
      <c r="B395" s="208"/>
      <c r="C395" s="209"/>
      <c r="D395" s="204" t="s">
        <v>181</v>
      </c>
      <c r="E395" s="210" t="s">
        <v>19</v>
      </c>
      <c r="F395" s="211" t="s">
        <v>1244</v>
      </c>
      <c r="G395" s="209"/>
      <c r="H395" s="212">
        <v>14</v>
      </c>
      <c r="I395" s="213"/>
      <c r="J395" s="209"/>
      <c r="K395" s="209"/>
      <c r="L395" s="214"/>
      <c r="M395" s="215"/>
      <c r="N395" s="216"/>
      <c r="O395" s="216"/>
      <c r="P395" s="216"/>
      <c r="Q395" s="216"/>
      <c r="R395" s="216"/>
      <c r="S395" s="216"/>
      <c r="T395" s="217"/>
      <c r="AT395" s="218" t="s">
        <v>181</v>
      </c>
      <c r="AU395" s="218" t="s">
        <v>84</v>
      </c>
      <c r="AV395" s="13" t="s">
        <v>84</v>
      </c>
      <c r="AW395" s="13" t="s">
        <v>35</v>
      </c>
      <c r="AX395" s="13" t="s">
        <v>74</v>
      </c>
      <c r="AY395" s="218" t="s">
        <v>143</v>
      </c>
    </row>
    <row r="396" spans="1:65" s="13" customFormat="1" ht="11.25">
      <c r="B396" s="208"/>
      <c r="C396" s="209"/>
      <c r="D396" s="204" t="s">
        <v>181</v>
      </c>
      <c r="E396" s="210" t="s">
        <v>19</v>
      </c>
      <c r="F396" s="211" t="s">
        <v>1188</v>
      </c>
      <c r="G396" s="209"/>
      <c r="H396" s="212">
        <v>48</v>
      </c>
      <c r="I396" s="213"/>
      <c r="J396" s="209"/>
      <c r="K396" s="209"/>
      <c r="L396" s="214"/>
      <c r="M396" s="215"/>
      <c r="N396" s="216"/>
      <c r="O396" s="216"/>
      <c r="P396" s="216"/>
      <c r="Q396" s="216"/>
      <c r="R396" s="216"/>
      <c r="S396" s="216"/>
      <c r="T396" s="217"/>
      <c r="AT396" s="218" t="s">
        <v>181</v>
      </c>
      <c r="AU396" s="218" t="s">
        <v>84</v>
      </c>
      <c r="AV396" s="13" t="s">
        <v>84</v>
      </c>
      <c r="AW396" s="13" t="s">
        <v>35</v>
      </c>
      <c r="AX396" s="13" t="s">
        <v>74</v>
      </c>
      <c r="AY396" s="218" t="s">
        <v>143</v>
      </c>
    </row>
    <row r="397" spans="1:65" s="15" customFormat="1" ht="11.25">
      <c r="B397" s="230"/>
      <c r="C397" s="231"/>
      <c r="D397" s="204" t="s">
        <v>181</v>
      </c>
      <c r="E397" s="232" t="s">
        <v>19</v>
      </c>
      <c r="F397" s="233" t="s">
        <v>1189</v>
      </c>
      <c r="G397" s="231"/>
      <c r="H397" s="232" t="s">
        <v>19</v>
      </c>
      <c r="I397" s="234"/>
      <c r="J397" s="231"/>
      <c r="K397" s="231"/>
      <c r="L397" s="235"/>
      <c r="M397" s="236"/>
      <c r="N397" s="237"/>
      <c r="O397" s="237"/>
      <c r="P397" s="237"/>
      <c r="Q397" s="237"/>
      <c r="R397" s="237"/>
      <c r="S397" s="237"/>
      <c r="T397" s="238"/>
      <c r="AT397" s="239" t="s">
        <v>181</v>
      </c>
      <c r="AU397" s="239" t="s">
        <v>84</v>
      </c>
      <c r="AV397" s="15" t="s">
        <v>82</v>
      </c>
      <c r="AW397" s="15" t="s">
        <v>35</v>
      </c>
      <c r="AX397" s="15" t="s">
        <v>74</v>
      </c>
      <c r="AY397" s="239" t="s">
        <v>143</v>
      </c>
    </row>
    <row r="398" spans="1:65" s="13" customFormat="1" ht="11.25">
      <c r="B398" s="208"/>
      <c r="C398" s="209"/>
      <c r="D398" s="204" t="s">
        <v>181</v>
      </c>
      <c r="E398" s="210" t="s">
        <v>19</v>
      </c>
      <c r="F398" s="211" t="s">
        <v>1245</v>
      </c>
      <c r="G398" s="209"/>
      <c r="H398" s="212">
        <v>17.2</v>
      </c>
      <c r="I398" s="213"/>
      <c r="J398" s="209"/>
      <c r="K398" s="209"/>
      <c r="L398" s="214"/>
      <c r="M398" s="215"/>
      <c r="N398" s="216"/>
      <c r="O398" s="216"/>
      <c r="P398" s="216"/>
      <c r="Q398" s="216"/>
      <c r="R398" s="216"/>
      <c r="S398" s="216"/>
      <c r="T398" s="217"/>
      <c r="AT398" s="218" t="s">
        <v>181</v>
      </c>
      <c r="AU398" s="218" t="s">
        <v>84</v>
      </c>
      <c r="AV398" s="13" t="s">
        <v>84</v>
      </c>
      <c r="AW398" s="13" t="s">
        <v>35</v>
      </c>
      <c r="AX398" s="13" t="s">
        <v>74</v>
      </c>
      <c r="AY398" s="218" t="s">
        <v>143</v>
      </c>
    </row>
    <row r="399" spans="1:65" s="13" customFormat="1" ht="11.25">
      <c r="B399" s="208"/>
      <c r="C399" s="209"/>
      <c r="D399" s="204" t="s">
        <v>181</v>
      </c>
      <c r="E399" s="210" t="s">
        <v>19</v>
      </c>
      <c r="F399" s="211" t="s">
        <v>1190</v>
      </c>
      <c r="G399" s="209"/>
      <c r="H399" s="212">
        <v>53.12</v>
      </c>
      <c r="I399" s="213"/>
      <c r="J399" s="209"/>
      <c r="K399" s="209"/>
      <c r="L399" s="214"/>
      <c r="M399" s="215"/>
      <c r="N399" s="216"/>
      <c r="O399" s="216"/>
      <c r="P399" s="216"/>
      <c r="Q399" s="216"/>
      <c r="R399" s="216"/>
      <c r="S399" s="216"/>
      <c r="T399" s="217"/>
      <c r="AT399" s="218" t="s">
        <v>181</v>
      </c>
      <c r="AU399" s="218" t="s">
        <v>84</v>
      </c>
      <c r="AV399" s="13" t="s">
        <v>84</v>
      </c>
      <c r="AW399" s="13" t="s">
        <v>35</v>
      </c>
      <c r="AX399" s="13" t="s">
        <v>74</v>
      </c>
      <c r="AY399" s="218" t="s">
        <v>143</v>
      </c>
    </row>
    <row r="400" spans="1:65" s="15" customFormat="1" ht="11.25">
      <c r="B400" s="230"/>
      <c r="C400" s="231"/>
      <c r="D400" s="204" t="s">
        <v>181</v>
      </c>
      <c r="E400" s="232" t="s">
        <v>19</v>
      </c>
      <c r="F400" s="233" t="s">
        <v>1191</v>
      </c>
      <c r="G400" s="231"/>
      <c r="H400" s="232" t="s">
        <v>19</v>
      </c>
      <c r="I400" s="234"/>
      <c r="J400" s="231"/>
      <c r="K400" s="231"/>
      <c r="L400" s="235"/>
      <c r="M400" s="236"/>
      <c r="N400" s="237"/>
      <c r="O400" s="237"/>
      <c r="P400" s="237"/>
      <c r="Q400" s="237"/>
      <c r="R400" s="237"/>
      <c r="S400" s="237"/>
      <c r="T400" s="238"/>
      <c r="AT400" s="239" t="s">
        <v>181</v>
      </c>
      <c r="AU400" s="239" t="s">
        <v>84</v>
      </c>
      <c r="AV400" s="15" t="s">
        <v>82</v>
      </c>
      <c r="AW400" s="15" t="s">
        <v>35</v>
      </c>
      <c r="AX400" s="15" t="s">
        <v>74</v>
      </c>
      <c r="AY400" s="239" t="s">
        <v>143</v>
      </c>
    </row>
    <row r="401" spans="1:65" s="13" customFormat="1" ht="11.25">
      <c r="B401" s="208"/>
      <c r="C401" s="209"/>
      <c r="D401" s="204" t="s">
        <v>181</v>
      </c>
      <c r="E401" s="210" t="s">
        <v>19</v>
      </c>
      <c r="F401" s="211" t="s">
        <v>1246</v>
      </c>
      <c r="G401" s="209"/>
      <c r="H401" s="212">
        <v>4.5</v>
      </c>
      <c r="I401" s="213"/>
      <c r="J401" s="209"/>
      <c r="K401" s="209"/>
      <c r="L401" s="214"/>
      <c r="M401" s="215"/>
      <c r="N401" s="216"/>
      <c r="O401" s="216"/>
      <c r="P401" s="216"/>
      <c r="Q401" s="216"/>
      <c r="R401" s="216"/>
      <c r="S401" s="216"/>
      <c r="T401" s="217"/>
      <c r="AT401" s="218" t="s">
        <v>181</v>
      </c>
      <c r="AU401" s="218" t="s">
        <v>84</v>
      </c>
      <c r="AV401" s="13" t="s">
        <v>84</v>
      </c>
      <c r="AW401" s="13" t="s">
        <v>35</v>
      </c>
      <c r="AX401" s="13" t="s">
        <v>74</v>
      </c>
      <c r="AY401" s="218" t="s">
        <v>143</v>
      </c>
    </row>
    <row r="402" spans="1:65" s="13" customFormat="1" ht="11.25">
      <c r="B402" s="208"/>
      <c r="C402" s="209"/>
      <c r="D402" s="204" t="s">
        <v>181</v>
      </c>
      <c r="E402" s="210" t="s">
        <v>19</v>
      </c>
      <c r="F402" s="211" t="s">
        <v>1669</v>
      </c>
      <c r="G402" s="209"/>
      <c r="H402" s="212">
        <v>28.8</v>
      </c>
      <c r="I402" s="213"/>
      <c r="J402" s="209"/>
      <c r="K402" s="209"/>
      <c r="L402" s="214"/>
      <c r="M402" s="215"/>
      <c r="N402" s="216"/>
      <c r="O402" s="216"/>
      <c r="P402" s="216"/>
      <c r="Q402" s="216"/>
      <c r="R402" s="216"/>
      <c r="S402" s="216"/>
      <c r="T402" s="217"/>
      <c r="AT402" s="218" t="s">
        <v>181</v>
      </c>
      <c r="AU402" s="218" t="s">
        <v>84</v>
      </c>
      <c r="AV402" s="13" t="s">
        <v>84</v>
      </c>
      <c r="AW402" s="13" t="s">
        <v>35</v>
      </c>
      <c r="AX402" s="13" t="s">
        <v>74</v>
      </c>
      <c r="AY402" s="218" t="s">
        <v>143</v>
      </c>
    </row>
    <row r="403" spans="1:65" s="15" customFormat="1" ht="11.25">
      <c r="B403" s="230"/>
      <c r="C403" s="231"/>
      <c r="D403" s="204" t="s">
        <v>181</v>
      </c>
      <c r="E403" s="232" t="s">
        <v>19</v>
      </c>
      <c r="F403" s="233" t="s">
        <v>1208</v>
      </c>
      <c r="G403" s="231"/>
      <c r="H403" s="232" t="s">
        <v>19</v>
      </c>
      <c r="I403" s="234"/>
      <c r="J403" s="231"/>
      <c r="K403" s="231"/>
      <c r="L403" s="235"/>
      <c r="M403" s="236"/>
      <c r="N403" s="237"/>
      <c r="O403" s="237"/>
      <c r="P403" s="237"/>
      <c r="Q403" s="237"/>
      <c r="R403" s="237"/>
      <c r="S403" s="237"/>
      <c r="T403" s="238"/>
      <c r="AT403" s="239" t="s">
        <v>181</v>
      </c>
      <c r="AU403" s="239" t="s">
        <v>84</v>
      </c>
      <c r="AV403" s="15" t="s">
        <v>82</v>
      </c>
      <c r="AW403" s="15" t="s">
        <v>35</v>
      </c>
      <c r="AX403" s="15" t="s">
        <v>74</v>
      </c>
      <c r="AY403" s="239" t="s">
        <v>143</v>
      </c>
    </row>
    <row r="404" spans="1:65" s="13" customFormat="1" ht="11.25">
      <c r="B404" s="208"/>
      <c r="C404" s="209"/>
      <c r="D404" s="204" t="s">
        <v>181</v>
      </c>
      <c r="E404" s="210" t="s">
        <v>19</v>
      </c>
      <c r="F404" s="211" t="s">
        <v>1247</v>
      </c>
      <c r="G404" s="209"/>
      <c r="H404" s="212">
        <v>9.9</v>
      </c>
      <c r="I404" s="213"/>
      <c r="J404" s="209"/>
      <c r="K404" s="209"/>
      <c r="L404" s="214"/>
      <c r="M404" s="215"/>
      <c r="N404" s="216"/>
      <c r="O404" s="216"/>
      <c r="P404" s="216"/>
      <c r="Q404" s="216"/>
      <c r="R404" s="216"/>
      <c r="S404" s="216"/>
      <c r="T404" s="217"/>
      <c r="AT404" s="218" t="s">
        <v>181</v>
      </c>
      <c r="AU404" s="218" t="s">
        <v>84</v>
      </c>
      <c r="AV404" s="13" t="s">
        <v>84</v>
      </c>
      <c r="AW404" s="13" t="s">
        <v>35</v>
      </c>
      <c r="AX404" s="13" t="s">
        <v>74</v>
      </c>
      <c r="AY404" s="218" t="s">
        <v>143</v>
      </c>
    </row>
    <row r="405" spans="1:65" s="13" customFormat="1" ht="11.25">
      <c r="B405" s="208"/>
      <c r="C405" s="209"/>
      <c r="D405" s="204" t="s">
        <v>181</v>
      </c>
      <c r="E405" s="210" t="s">
        <v>19</v>
      </c>
      <c r="F405" s="211" t="s">
        <v>1670</v>
      </c>
      <c r="G405" s="209"/>
      <c r="H405" s="212">
        <v>40.32</v>
      </c>
      <c r="I405" s="213"/>
      <c r="J405" s="209"/>
      <c r="K405" s="209"/>
      <c r="L405" s="214"/>
      <c r="M405" s="215"/>
      <c r="N405" s="216"/>
      <c r="O405" s="216"/>
      <c r="P405" s="216"/>
      <c r="Q405" s="216"/>
      <c r="R405" s="216"/>
      <c r="S405" s="216"/>
      <c r="T405" s="217"/>
      <c r="AT405" s="218" t="s">
        <v>181</v>
      </c>
      <c r="AU405" s="218" t="s">
        <v>84</v>
      </c>
      <c r="AV405" s="13" t="s">
        <v>84</v>
      </c>
      <c r="AW405" s="13" t="s">
        <v>35</v>
      </c>
      <c r="AX405" s="13" t="s">
        <v>74</v>
      </c>
      <c r="AY405" s="218" t="s">
        <v>143</v>
      </c>
    </row>
    <row r="406" spans="1:65" s="15" customFormat="1" ht="11.25">
      <c r="B406" s="230"/>
      <c r="C406" s="231"/>
      <c r="D406" s="204" t="s">
        <v>181</v>
      </c>
      <c r="E406" s="232" t="s">
        <v>19</v>
      </c>
      <c r="F406" s="233" t="s">
        <v>1193</v>
      </c>
      <c r="G406" s="231"/>
      <c r="H406" s="232" t="s">
        <v>19</v>
      </c>
      <c r="I406" s="234"/>
      <c r="J406" s="231"/>
      <c r="K406" s="231"/>
      <c r="L406" s="235"/>
      <c r="M406" s="236"/>
      <c r="N406" s="237"/>
      <c r="O406" s="237"/>
      <c r="P406" s="237"/>
      <c r="Q406" s="237"/>
      <c r="R406" s="237"/>
      <c r="S406" s="237"/>
      <c r="T406" s="238"/>
      <c r="AT406" s="239" t="s">
        <v>181</v>
      </c>
      <c r="AU406" s="239" t="s">
        <v>84</v>
      </c>
      <c r="AV406" s="15" t="s">
        <v>82</v>
      </c>
      <c r="AW406" s="15" t="s">
        <v>35</v>
      </c>
      <c r="AX406" s="15" t="s">
        <v>74</v>
      </c>
      <c r="AY406" s="239" t="s">
        <v>143</v>
      </c>
    </row>
    <row r="407" spans="1:65" s="13" customFormat="1" ht="11.25">
      <c r="B407" s="208"/>
      <c r="C407" s="209"/>
      <c r="D407" s="204" t="s">
        <v>181</v>
      </c>
      <c r="E407" s="210" t="s">
        <v>19</v>
      </c>
      <c r="F407" s="211" t="s">
        <v>1248</v>
      </c>
      <c r="G407" s="209"/>
      <c r="H407" s="212">
        <v>0.88</v>
      </c>
      <c r="I407" s="213"/>
      <c r="J407" s="209"/>
      <c r="K407" s="209"/>
      <c r="L407" s="214"/>
      <c r="M407" s="215"/>
      <c r="N407" s="216"/>
      <c r="O407" s="216"/>
      <c r="P407" s="216"/>
      <c r="Q407" s="216"/>
      <c r="R407" s="216"/>
      <c r="S407" s="216"/>
      <c r="T407" s="217"/>
      <c r="AT407" s="218" t="s">
        <v>181</v>
      </c>
      <c r="AU407" s="218" t="s">
        <v>84</v>
      </c>
      <c r="AV407" s="13" t="s">
        <v>84</v>
      </c>
      <c r="AW407" s="13" t="s">
        <v>35</v>
      </c>
      <c r="AX407" s="13" t="s">
        <v>74</v>
      </c>
      <c r="AY407" s="218" t="s">
        <v>143</v>
      </c>
    </row>
    <row r="408" spans="1:65" s="13" customFormat="1" ht="11.25">
      <c r="B408" s="208"/>
      <c r="C408" s="209"/>
      <c r="D408" s="204" t="s">
        <v>181</v>
      </c>
      <c r="E408" s="210" t="s">
        <v>19</v>
      </c>
      <c r="F408" s="211" t="s">
        <v>1194</v>
      </c>
      <c r="G408" s="209"/>
      <c r="H408" s="212">
        <v>4.5599999999999996</v>
      </c>
      <c r="I408" s="213"/>
      <c r="J408" s="209"/>
      <c r="K408" s="209"/>
      <c r="L408" s="214"/>
      <c r="M408" s="215"/>
      <c r="N408" s="216"/>
      <c r="O408" s="216"/>
      <c r="P408" s="216"/>
      <c r="Q408" s="216"/>
      <c r="R408" s="216"/>
      <c r="S408" s="216"/>
      <c r="T408" s="217"/>
      <c r="AT408" s="218" t="s">
        <v>181</v>
      </c>
      <c r="AU408" s="218" t="s">
        <v>84</v>
      </c>
      <c r="AV408" s="13" t="s">
        <v>84</v>
      </c>
      <c r="AW408" s="13" t="s">
        <v>35</v>
      </c>
      <c r="AX408" s="13" t="s">
        <v>74</v>
      </c>
      <c r="AY408" s="218" t="s">
        <v>143</v>
      </c>
    </row>
    <row r="409" spans="1:65" s="15" customFormat="1" ht="11.25">
      <c r="B409" s="230"/>
      <c r="C409" s="231"/>
      <c r="D409" s="204" t="s">
        <v>181</v>
      </c>
      <c r="E409" s="232" t="s">
        <v>19</v>
      </c>
      <c r="F409" s="233" t="s">
        <v>1195</v>
      </c>
      <c r="G409" s="231"/>
      <c r="H409" s="232" t="s">
        <v>19</v>
      </c>
      <c r="I409" s="234"/>
      <c r="J409" s="231"/>
      <c r="K409" s="231"/>
      <c r="L409" s="235"/>
      <c r="M409" s="236"/>
      <c r="N409" s="237"/>
      <c r="O409" s="237"/>
      <c r="P409" s="237"/>
      <c r="Q409" s="237"/>
      <c r="R409" s="237"/>
      <c r="S409" s="237"/>
      <c r="T409" s="238"/>
      <c r="AT409" s="239" t="s">
        <v>181</v>
      </c>
      <c r="AU409" s="239" t="s">
        <v>84</v>
      </c>
      <c r="AV409" s="15" t="s">
        <v>82</v>
      </c>
      <c r="AW409" s="15" t="s">
        <v>35</v>
      </c>
      <c r="AX409" s="15" t="s">
        <v>74</v>
      </c>
      <c r="AY409" s="239" t="s">
        <v>143</v>
      </c>
    </row>
    <row r="410" spans="1:65" s="13" customFormat="1" ht="11.25">
      <c r="B410" s="208"/>
      <c r="C410" s="209"/>
      <c r="D410" s="204" t="s">
        <v>181</v>
      </c>
      <c r="E410" s="210" t="s">
        <v>19</v>
      </c>
      <c r="F410" s="211" t="s">
        <v>1249</v>
      </c>
      <c r="G410" s="209"/>
      <c r="H410" s="212">
        <v>5.83</v>
      </c>
      <c r="I410" s="213"/>
      <c r="J410" s="209"/>
      <c r="K410" s="209"/>
      <c r="L410" s="214"/>
      <c r="M410" s="215"/>
      <c r="N410" s="216"/>
      <c r="O410" s="216"/>
      <c r="P410" s="216"/>
      <c r="Q410" s="216"/>
      <c r="R410" s="216"/>
      <c r="S410" s="216"/>
      <c r="T410" s="217"/>
      <c r="AT410" s="218" t="s">
        <v>181</v>
      </c>
      <c r="AU410" s="218" t="s">
        <v>84</v>
      </c>
      <c r="AV410" s="13" t="s">
        <v>84</v>
      </c>
      <c r="AW410" s="13" t="s">
        <v>35</v>
      </c>
      <c r="AX410" s="13" t="s">
        <v>74</v>
      </c>
      <c r="AY410" s="218" t="s">
        <v>143</v>
      </c>
    </row>
    <row r="411" spans="1:65" s="13" customFormat="1" ht="11.25">
      <c r="B411" s="208"/>
      <c r="C411" s="209"/>
      <c r="D411" s="204" t="s">
        <v>181</v>
      </c>
      <c r="E411" s="210" t="s">
        <v>19</v>
      </c>
      <c r="F411" s="211" t="s">
        <v>1196</v>
      </c>
      <c r="G411" s="209"/>
      <c r="H411" s="212">
        <v>40.96</v>
      </c>
      <c r="I411" s="213"/>
      <c r="J411" s="209"/>
      <c r="K411" s="209"/>
      <c r="L411" s="214"/>
      <c r="M411" s="215"/>
      <c r="N411" s="216"/>
      <c r="O411" s="216"/>
      <c r="P411" s="216"/>
      <c r="Q411" s="216"/>
      <c r="R411" s="216"/>
      <c r="S411" s="216"/>
      <c r="T411" s="217"/>
      <c r="AT411" s="218" t="s">
        <v>181</v>
      </c>
      <c r="AU411" s="218" t="s">
        <v>84</v>
      </c>
      <c r="AV411" s="13" t="s">
        <v>84</v>
      </c>
      <c r="AW411" s="13" t="s">
        <v>35</v>
      </c>
      <c r="AX411" s="13" t="s">
        <v>74</v>
      </c>
      <c r="AY411" s="218" t="s">
        <v>143</v>
      </c>
    </row>
    <row r="412" spans="1:65" s="14" customFormat="1" ht="11.25">
      <c r="B412" s="219"/>
      <c r="C412" s="220"/>
      <c r="D412" s="204" t="s">
        <v>181</v>
      </c>
      <c r="E412" s="221" t="s">
        <v>19</v>
      </c>
      <c r="F412" s="222" t="s">
        <v>189</v>
      </c>
      <c r="G412" s="220"/>
      <c r="H412" s="223">
        <v>411.16999999999996</v>
      </c>
      <c r="I412" s="224"/>
      <c r="J412" s="220"/>
      <c r="K412" s="220"/>
      <c r="L412" s="225"/>
      <c r="M412" s="226"/>
      <c r="N412" s="227"/>
      <c r="O412" s="227"/>
      <c r="P412" s="227"/>
      <c r="Q412" s="227"/>
      <c r="R412" s="227"/>
      <c r="S412" s="227"/>
      <c r="T412" s="228"/>
      <c r="AT412" s="229" t="s">
        <v>181</v>
      </c>
      <c r="AU412" s="229" t="s">
        <v>84</v>
      </c>
      <c r="AV412" s="14" t="s">
        <v>150</v>
      </c>
      <c r="AW412" s="14" t="s">
        <v>35</v>
      </c>
      <c r="AX412" s="14" t="s">
        <v>82</v>
      </c>
      <c r="AY412" s="229" t="s">
        <v>143</v>
      </c>
    </row>
    <row r="413" spans="1:65" s="12" customFormat="1" ht="25.9" customHeight="1">
      <c r="B413" s="174"/>
      <c r="C413" s="175"/>
      <c r="D413" s="176" t="s">
        <v>73</v>
      </c>
      <c r="E413" s="177" t="s">
        <v>250</v>
      </c>
      <c r="F413" s="177" t="s">
        <v>1671</v>
      </c>
      <c r="G413" s="175"/>
      <c r="H413" s="175"/>
      <c r="I413" s="178"/>
      <c r="J413" s="179">
        <f>BK413</f>
        <v>0</v>
      </c>
      <c r="K413" s="175"/>
      <c r="L413" s="180"/>
      <c r="M413" s="181"/>
      <c r="N413" s="182"/>
      <c r="O413" s="182"/>
      <c r="P413" s="183">
        <f>P414</f>
        <v>0</v>
      </c>
      <c r="Q413" s="182"/>
      <c r="R413" s="183">
        <f>R414</f>
        <v>0</v>
      </c>
      <c r="S413" s="182"/>
      <c r="T413" s="184">
        <f>T414</f>
        <v>0</v>
      </c>
      <c r="AR413" s="185" t="s">
        <v>144</v>
      </c>
      <c r="AT413" s="186" t="s">
        <v>73</v>
      </c>
      <c r="AU413" s="186" t="s">
        <v>74</v>
      </c>
      <c r="AY413" s="185" t="s">
        <v>143</v>
      </c>
      <c r="BK413" s="187">
        <f>BK414</f>
        <v>0</v>
      </c>
    </row>
    <row r="414" spans="1:65" s="12" customFormat="1" ht="22.9" customHeight="1">
      <c r="B414" s="174"/>
      <c r="C414" s="175"/>
      <c r="D414" s="176" t="s">
        <v>73</v>
      </c>
      <c r="E414" s="188" t="s">
        <v>674</v>
      </c>
      <c r="F414" s="188" t="s">
        <v>1672</v>
      </c>
      <c r="G414" s="175"/>
      <c r="H414" s="175"/>
      <c r="I414" s="178"/>
      <c r="J414" s="189">
        <f>BK414</f>
        <v>0</v>
      </c>
      <c r="K414" s="175"/>
      <c r="L414" s="180"/>
      <c r="M414" s="181"/>
      <c r="N414" s="182"/>
      <c r="O414" s="182"/>
      <c r="P414" s="183">
        <f>SUM(P415:P416)</f>
        <v>0</v>
      </c>
      <c r="Q414" s="182"/>
      <c r="R414" s="183">
        <f>SUM(R415:R416)</f>
        <v>0</v>
      </c>
      <c r="S414" s="182"/>
      <c r="T414" s="184">
        <f>SUM(T415:T416)</f>
        <v>0</v>
      </c>
      <c r="AR414" s="185" t="s">
        <v>144</v>
      </c>
      <c r="AT414" s="186" t="s">
        <v>73</v>
      </c>
      <c r="AU414" s="186" t="s">
        <v>82</v>
      </c>
      <c r="AY414" s="185" t="s">
        <v>143</v>
      </c>
      <c r="BK414" s="187">
        <f>SUM(BK415:BK416)</f>
        <v>0</v>
      </c>
    </row>
    <row r="415" spans="1:65" s="2" customFormat="1" ht="21.75" customHeight="1">
      <c r="A415" s="36"/>
      <c r="B415" s="37"/>
      <c r="C415" s="190" t="s">
        <v>1673</v>
      </c>
      <c r="D415" s="190" t="s">
        <v>146</v>
      </c>
      <c r="E415" s="191" t="s">
        <v>1674</v>
      </c>
      <c r="F415" s="192" t="s">
        <v>1675</v>
      </c>
      <c r="G415" s="193" t="s">
        <v>1041</v>
      </c>
      <c r="H415" s="194">
        <v>1</v>
      </c>
      <c r="I415" s="195"/>
      <c r="J415" s="196">
        <f>ROUND(I415*H415,2)</f>
        <v>0</v>
      </c>
      <c r="K415" s="197"/>
      <c r="L415" s="41"/>
      <c r="M415" s="198" t="s">
        <v>19</v>
      </c>
      <c r="N415" s="199" t="s">
        <v>45</v>
      </c>
      <c r="O415" s="66"/>
      <c r="P415" s="200">
        <f>O415*H415</f>
        <v>0</v>
      </c>
      <c r="Q415" s="200">
        <v>0</v>
      </c>
      <c r="R415" s="200">
        <f>Q415*H415</f>
        <v>0</v>
      </c>
      <c r="S415" s="200">
        <v>0</v>
      </c>
      <c r="T415" s="201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202" t="s">
        <v>465</v>
      </c>
      <c r="AT415" s="202" t="s">
        <v>146</v>
      </c>
      <c r="AU415" s="202" t="s">
        <v>84</v>
      </c>
      <c r="AY415" s="19" t="s">
        <v>143</v>
      </c>
      <c r="BE415" s="203">
        <f>IF(N415="základní",J415,0)</f>
        <v>0</v>
      </c>
      <c r="BF415" s="203">
        <f>IF(N415="snížená",J415,0)</f>
        <v>0</v>
      </c>
      <c r="BG415" s="203">
        <f>IF(N415="zákl. přenesená",J415,0)</f>
        <v>0</v>
      </c>
      <c r="BH415" s="203">
        <f>IF(N415="sníž. přenesená",J415,0)</f>
        <v>0</v>
      </c>
      <c r="BI415" s="203">
        <f>IF(N415="nulová",J415,0)</f>
        <v>0</v>
      </c>
      <c r="BJ415" s="19" t="s">
        <v>82</v>
      </c>
      <c r="BK415" s="203">
        <f>ROUND(I415*H415,2)</f>
        <v>0</v>
      </c>
      <c r="BL415" s="19" t="s">
        <v>465</v>
      </c>
      <c r="BM415" s="202" t="s">
        <v>1676</v>
      </c>
    </row>
    <row r="416" spans="1:65" s="2" customFormat="1" ht="107.25">
      <c r="A416" s="36"/>
      <c r="B416" s="37"/>
      <c r="C416" s="38"/>
      <c r="D416" s="204" t="s">
        <v>152</v>
      </c>
      <c r="E416" s="38"/>
      <c r="F416" s="205" t="s">
        <v>1677</v>
      </c>
      <c r="G416" s="38"/>
      <c r="H416" s="38"/>
      <c r="I416" s="110"/>
      <c r="J416" s="38"/>
      <c r="K416" s="38"/>
      <c r="L416" s="41"/>
      <c r="M416" s="206"/>
      <c r="N416" s="207"/>
      <c r="O416" s="66"/>
      <c r="P416" s="66"/>
      <c r="Q416" s="66"/>
      <c r="R416" s="66"/>
      <c r="S416" s="66"/>
      <c r="T416" s="67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T416" s="19" t="s">
        <v>152</v>
      </c>
      <c r="AU416" s="19" t="s">
        <v>84</v>
      </c>
    </row>
    <row r="417" spans="1:65" s="12" customFormat="1" ht="25.9" customHeight="1">
      <c r="B417" s="174"/>
      <c r="C417" s="175"/>
      <c r="D417" s="176" t="s">
        <v>73</v>
      </c>
      <c r="E417" s="177" t="s">
        <v>718</v>
      </c>
      <c r="F417" s="177" t="s">
        <v>719</v>
      </c>
      <c r="G417" s="175"/>
      <c r="H417" s="175"/>
      <c r="I417" s="178"/>
      <c r="J417" s="179">
        <f>BK417</f>
        <v>0</v>
      </c>
      <c r="K417" s="175"/>
      <c r="L417" s="180"/>
      <c r="M417" s="181"/>
      <c r="N417" s="182"/>
      <c r="O417" s="182"/>
      <c r="P417" s="183">
        <f>SUM(P418:P419)</f>
        <v>0</v>
      </c>
      <c r="Q417" s="182"/>
      <c r="R417" s="183">
        <f>SUM(R418:R419)</f>
        <v>0</v>
      </c>
      <c r="S417" s="182"/>
      <c r="T417" s="184">
        <f>SUM(T418:T419)</f>
        <v>0</v>
      </c>
      <c r="AR417" s="185" t="s">
        <v>150</v>
      </c>
      <c r="AT417" s="186" t="s">
        <v>73</v>
      </c>
      <c r="AU417" s="186" t="s">
        <v>74</v>
      </c>
      <c r="AY417" s="185" t="s">
        <v>143</v>
      </c>
      <c r="BK417" s="187">
        <f>SUM(BK418:BK419)</f>
        <v>0</v>
      </c>
    </row>
    <row r="418" spans="1:65" s="2" customFormat="1" ht="16.5" customHeight="1">
      <c r="A418" s="36"/>
      <c r="B418" s="37"/>
      <c r="C418" s="190" t="s">
        <v>1678</v>
      </c>
      <c r="D418" s="190" t="s">
        <v>146</v>
      </c>
      <c r="E418" s="191" t="s">
        <v>720</v>
      </c>
      <c r="F418" s="192" t="s">
        <v>19</v>
      </c>
      <c r="G418" s="193" t="s">
        <v>19</v>
      </c>
      <c r="H418" s="194">
        <v>0</v>
      </c>
      <c r="I418" s="195"/>
      <c r="J418" s="196">
        <f>ROUND(I418*H418,2)</f>
        <v>0</v>
      </c>
      <c r="K418" s="197"/>
      <c r="L418" s="41"/>
      <c r="M418" s="198" t="s">
        <v>19</v>
      </c>
      <c r="N418" s="199" t="s">
        <v>45</v>
      </c>
      <c r="O418" s="66"/>
      <c r="P418" s="200">
        <f>O418*H418</f>
        <v>0</v>
      </c>
      <c r="Q418" s="200">
        <v>0</v>
      </c>
      <c r="R418" s="200">
        <f>Q418*H418</f>
        <v>0</v>
      </c>
      <c r="S418" s="200">
        <v>0</v>
      </c>
      <c r="T418" s="201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202" t="s">
        <v>721</v>
      </c>
      <c r="AT418" s="202" t="s">
        <v>146</v>
      </c>
      <c r="AU418" s="202" t="s">
        <v>82</v>
      </c>
      <c r="AY418" s="19" t="s">
        <v>143</v>
      </c>
      <c r="BE418" s="203">
        <f>IF(N418="základní",J418,0)</f>
        <v>0</v>
      </c>
      <c r="BF418" s="203">
        <f>IF(N418="snížená",J418,0)</f>
        <v>0</v>
      </c>
      <c r="BG418" s="203">
        <f>IF(N418="zákl. přenesená",J418,0)</f>
        <v>0</v>
      </c>
      <c r="BH418" s="203">
        <f>IF(N418="sníž. přenesená",J418,0)</f>
        <v>0</v>
      </c>
      <c r="BI418" s="203">
        <f>IF(N418="nulová",J418,0)</f>
        <v>0</v>
      </c>
      <c r="BJ418" s="19" t="s">
        <v>82</v>
      </c>
      <c r="BK418" s="203">
        <f>ROUND(I418*H418,2)</f>
        <v>0</v>
      </c>
      <c r="BL418" s="19" t="s">
        <v>721</v>
      </c>
      <c r="BM418" s="202" t="s">
        <v>1679</v>
      </c>
    </row>
    <row r="419" spans="1:65" s="2" customFormat="1" ht="117">
      <c r="A419" s="36"/>
      <c r="B419" s="37"/>
      <c r="C419" s="38"/>
      <c r="D419" s="204" t="s">
        <v>152</v>
      </c>
      <c r="E419" s="38"/>
      <c r="F419" s="205" t="s">
        <v>723</v>
      </c>
      <c r="G419" s="38"/>
      <c r="H419" s="38"/>
      <c r="I419" s="110"/>
      <c r="J419" s="38"/>
      <c r="K419" s="38"/>
      <c r="L419" s="41"/>
      <c r="M419" s="263"/>
      <c r="N419" s="264"/>
      <c r="O419" s="265"/>
      <c r="P419" s="265"/>
      <c r="Q419" s="265"/>
      <c r="R419" s="265"/>
      <c r="S419" s="265"/>
      <c r="T419" s="266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9" t="s">
        <v>152</v>
      </c>
      <c r="AU419" s="19" t="s">
        <v>82</v>
      </c>
    </row>
    <row r="420" spans="1:65" s="2" customFormat="1" ht="6.95" customHeight="1">
      <c r="A420" s="36"/>
      <c r="B420" s="49"/>
      <c r="C420" s="50"/>
      <c r="D420" s="50"/>
      <c r="E420" s="50"/>
      <c r="F420" s="50"/>
      <c r="G420" s="50"/>
      <c r="H420" s="50"/>
      <c r="I420" s="138"/>
      <c r="J420" s="50"/>
      <c r="K420" s="50"/>
      <c r="L420" s="41"/>
      <c r="M420" s="36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</row>
  </sheetData>
  <sheetProtection algorithmName="SHA-512" hashValue="T1DS7QRFBAIc4dUFYvHxNI6ogmuQqOewD/b0L4glgHiAQyq5NQxf0GpnVVcwQTQnjwNRp7vASOempE02kOvYog==" saltValue="N1SMhfe+4IXQ0xNi66WM4VQMhZbCIchdoGAFVyVaEKypBEWJ892SGjMH5xGBiTfvavK8bVxebLnbSl834i73GQ==" spinCount="100000" sheet="1" objects="1" scenarios="1" formatColumns="0" formatRows="0" autoFilter="0"/>
  <autoFilter ref="C103:K419"/>
  <mergeCells count="9">
    <mergeCell ref="E50:H50"/>
    <mergeCell ref="E94:H94"/>
    <mergeCell ref="E96:H9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3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AT2" s="19" t="s">
        <v>96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84</v>
      </c>
    </row>
    <row r="4" spans="1:46" s="1" customFormat="1" ht="24.95" customHeight="1">
      <c r="B4" s="22"/>
      <c r="D4" s="107" t="s">
        <v>103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91" t="str">
        <f>'Rekapitulace stavby'!K6</f>
        <v>Kralupy nad Vltavou předměstí ON - oprava</v>
      </c>
      <c r="F7" s="392"/>
      <c r="G7" s="392"/>
      <c r="H7" s="392"/>
      <c r="I7" s="103"/>
      <c r="L7" s="22"/>
    </row>
    <row r="8" spans="1:46" s="2" customFormat="1" ht="12" customHeight="1">
      <c r="A8" s="36"/>
      <c r="B8" s="41"/>
      <c r="C8" s="36"/>
      <c r="D8" s="109" t="s">
        <v>104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3" t="s">
        <v>1680</v>
      </c>
      <c r="F9" s="394"/>
      <c r="G9" s="394"/>
      <c r="H9" s="394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8. 4. 2020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">
        <v>27</v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">
        <v>28</v>
      </c>
      <c r="F15" s="36"/>
      <c r="G15" s="36"/>
      <c r="H15" s="36"/>
      <c r="I15" s="113" t="s">
        <v>29</v>
      </c>
      <c r="J15" s="112" t="s">
        <v>30</v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31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5" t="str">
        <f>'Rekapitulace stavby'!E14</f>
        <v>Vyplň údaj</v>
      </c>
      <c r="F18" s="396"/>
      <c r="G18" s="396"/>
      <c r="H18" s="396"/>
      <c r="I18" s="113" t="s">
        <v>29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33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 xml:space="preserve"> </v>
      </c>
      <c r="F21" s="36"/>
      <c r="G21" s="36"/>
      <c r="H21" s="36"/>
      <c r="I21" s="113" t="s">
        <v>29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36</v>
      </c>
      <c r="E23" s="36"/>
      <c r="F23" s="36"/>
      <c r="G23" s="36"/>
      <c r="H23" s="36"/>
      <c r="I23" s="113" t="s">
        <v>26</v>
      </c>
      <c r="J23" s="112" t="s">
        <v>19</v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">
        <v>1681</v>
      </c>
      <c r="F24" s="36"/>
      <c r="G24" s="36"/>
      <c r="H24" s="36"/>
      <c r="I24" s="113" t="s">
        <v>29</v>
      </c>
      <c r="J24" s="112" t="s">
        <v>19</v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38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97" t="s">
        <v>19</v>
      </c>
      <c r="F27" s="397"/>
      <c r="G27" s="397"/>
      <c r="H27" s="397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40</v>
      </c>
      <c r="E30" s="36"/>
      <c r="F30" s="36"/>
      <c r="G30" s="36"/>
      <c r="H30" s="36"/>
      <c r="I30" s="110"/>
      <c r="J30" s="122">
        <f>ROUND(J85,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42</v>
      </c>
      <c r="G32" s="36"/>
      <c r="H32" s="36"/>
      <c r="I32" s="124" t="s">
        <v>41</v>
      </c>
      <c r="J32" s="123" t="s">
        <v>43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44</v>
      </c>
      <c r="E33" s="109" t="s">
        <v>45</v>
      </c>
      <c r="F33" s="126">
        <f>ROUND((SUM(BE85:BE185)),  2)</f>
        <v>0</v>
      </c>
      <c r="G33" s="36"/>
      <c r="H33" s="36"/>
      <c r="I33" s="127">
        <v>0.21</v>
      </c>
      <c r="J33" s="126">
        <f>ROUND(((SUM(BE85:BE185))*I33),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46</v>
      </c>
      <c r="F34" s="126">
        <f>ROUND((SUM(BF85:BF185)),  2)</f>
        <v>0</v>
      </c>
      <c r="G34" s="36"/>
      <c r="H34" s="36"/>
      <c r="I34" s="127">
        <v>0.15</v>
      </c>
      <c r="J34" s="126">
        <f>ROUND(((SUM(BF85:BF185))*I34),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47</v>
      </c>
      <c r="F35" s="126">
        <f>ROUND((SUM(BG85:BG185)),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48</v>
      </c>
      <c r="F36" s="126">
        <f>ROUND((SUM(BH85:BH185)),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49</v>
      </c>
      <c r="F37" s="126">
        <f>ROUND((SUM(BI85:BI185)),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50</v>
      </c>
      <c r="E39" s="130"/>
      <c r="F39" s="130"/>
      <c r="G39" s="131" t="s">
        <v>51</v>
      </c>
      <c r="H39" s="132" t="s">
        <v>52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106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8" t="str">
        <f>E7</f>
        <v>Kralupy nad Vltavou předměstí ON - oprava</v>
      </c>
      <c r="F48" s="399"/>
      <c r="G48" s="399"/>
      <c r="H48" s="399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104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1" t="str">
        <f>E9</f>
        <v>SO.05 - Elektroinstalace</v>
      </c>
      <c r="F50" s="400"/>
      <c r="G50" s="400"/>
      <c r="H50" s="400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Kralupy nad Vltavou</v>
      </c>
      <c r="G52" s="38"/>
      <c r="H52" s="38"/>
      <c r="I52" s="113" t="s">
        <v>23</v>
      </c>
      <c r="J52" s="61" t="str">
        <f>IF(J12="","",J12)</f>
        <v>8. 4. 2020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Správa železnic, státní organizace</v>
      </c>
      <c r="G54" s="38"/>
      <c r="H54" s="38"/>
      <c r="I54" s="113" t="s">
        <v>33</v>
      </c>
      <c r="J54" s="34" t="str">
        <f>E21</f>
        <v xml:space="preserve"> 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113" t="s">
        <v>36</v>
      </c>
      <c r="J55" s="34" t="str">
        <f>E24</f>
        <v>SEE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107</v>
      </c>
      <c r="D57" s="143"/>
      <c r="E57" s="143"/>
      <c r="F57" s="143"/>
      <c r="G57" s="143"/>
      <c r="H57" s="143"/>
      <c r="I57" s="144"/>
      <c r="J57" s="145" t="s">
        <v>108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72</v>
      </c>
      <c r="D59" s="38"/>
      <c r="E59" s="38"/>
      <c r="F59" s="38"/>
      <c r="G59" s="38"/>
      <c r="H59" s="38"/>
      <c r="I59" s="110"/>
      <c r="J59" s="79">
        <f>J85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109</v>
      </c>
    </row>
    <row r="60" spans="1:47" s="9" customFormat="1" ht="24.95" customHeight="1">
      <c r="B60" s="147"/>
      <c r="C60" s="148"/>
      <c r="D60" s="149" t="s">
        <v>1682</v>
      </c>
      <c r="E60" s="150"/>
      <c r="F60" s="150"/>
      <c r="G60" s="150"/>
      <c r="H60" s="150"/>
      <c r="I60" s="151"/>
      <c r="J60" s="152">
        <f>J86</f>
        <v>0</v>
      </c>
      <c r="K60" s="148"/>
      <c r="L60" s="153"/>
    </row>
    <row r="61" spans="1:47" s="9" customFormat="1" ht="24.95" customHeight="1">
      <c r="B61" s="147"/>
      <c r="C61" s="148"/>
      <c r="D61" s="149" t="s">
        <v>1683</v>
      </c>
      <c r="E61" s="150"/>
      <c r="F61" s="150"/>
      <c r="G61" s="150"/>
      <c r="H61" s="150"/>
      <c r="I61" s="151"/>
      <c r="J61" s="152">
        <f>J133</f>
        <v>0</v>
      </c>
      <c r="K61" s="148"/>
      <c r="L61" s="153"/>
    </row>
    <row r="62" spans="1:47" s="9" customFormat="1" ht="24.95" customHeight="1">
      <c r="B62" s="147"/>
      <c r="C62" s="148"/>
      <c r="D62" s="149" t="s">
        <v>1684</v>
      </c>
      <c r="E62" s="150"/>
      <c r="F62" s="150"/>
      <c r="G62" s="150"/>
      <c r="H62" s="150"/>
      <c r="I62" s="151"/>
      <c r="J62" s="152">
        <f>J136</f>
        <v>0</v>
      </c>
      <c r="K62" s="148"/>
      <c r="L62" s="153"/>
    </row>
    <row r="63" spans="1:47" s="9" customFormat="1" ht="24.95" customHeight="1">
      <c r="B63" s="147"/>
      <c r="C63" s="148"/>
      <c r="D63" s="149" t="s">
        <v>1685</v>
      </c>
      <c r="E63" s="150"/>
      <c r="F63" s="150"/>
      <c r="G63" s="150"/>
      <c r="H63" s="150"/>
      <c r="I63" s="151"/>
      <c r="J63" s="152">
        <f>J143</f>
        <v>0</v>
      </c>
      <c r="K63" s="148"/>
      <c r="L63" s="153"/>
    </row>
    <row r="64" spans="1:47" s="9" customFormat="1" ht="24.95" customHeight="1">
      <c r="B64" s="147"/>
      <c r="C64" s="148"/>
      <c r="D64" s="149" t="s">
        <v>1686</v>
      </c>
      <c r="E64" s="150"/>
      <c r="F64" s="150"/>
      <c r="G64" s="150"/>
      <c r="H64" s="150"/>
      <c r="I64" s="151"/>
      <c r="J64" s="152">
        <f>J174</f>
        <v>0</v>
      </c>
      <c r="K64" s="148"/>
      <c r="L64" s="153"/>
    </row>
    <row r="65" spans="1:31" s="9" customFormat="1" ht="24.95" customHeight="1">
      <c r="B65" s="147"/>
      <c r="C65" s="148"/>
      <c r="D65" s="149" t="s">
        <v>1687</v>
      </c>
      <c r="E65" s="150"/>
      <c r="F65" s="150"/>
      <c r="G65" s="150"/>
      <c r="H65" s="150"/>
      <c r="I65" s="151"/>
      <c r="J65" s="152">
        <f>J181</f>
        <v>0</v>
      </c>
      <c r="K65" s="148"/>
      <c r="L65" s="153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110"/>
      <c r="J66" s="38"/>
      <c r="K66" s="38"/>
      <c r="L66" s="111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138"/>
      <c r="J67" s="50"/>
      <c r="K67" s="50"/>
      <c r="L67" s="111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141"/>
      <c r="J71" s="52"/>
      <c r="K71" s="52"/>
      <c r="L71" s="111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128</v>
      </c>
      <c r="D72" s="38"/>
      <c r="E72" s="38"/>
      <c r="F72" s="38"/>
      <c r="G72" s="38"/>
      <c r="H72" s="38"/>
      <c r="I72" s="110"/>
      <c r="J72" s="38"/>
      <c r="K72" s="38"/>
      <c r="L72" s="11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110"/>
      <c r="J73" s="38"/>
      <c r="K73" s="38"/>
      <c r="L73" s="11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110"/>
      <c r="J74" s="38"/>
      <c r="K74" s="38"/>
      <c r="L74" s="11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98" t="str">
        <f>E7</f>
        <v>Kralupy nad Vltavou předměstí ON - oprava</v>
      </c>
      <c r="F75" s="399"/>
      <c r="G75" s="399"/>
      <c r="H75" s="399"/>
      <c r="I75" s="110"/>
      <c r="J75" s="38"/>
      <c r="K75" s="38"/>
      <c r="L75" s="11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104</v>
      </c>
      <c r="D76" s="38"/>
      <c r="E76" s="38"/>
      <c r="F76" s="38"/>
      <c r="G76" s="38"/>
      <c r="H76" s="38"/>
      <c r="I76" s="110"/>
      <c r="J76" s="38"/>
      <c r="K76" s="38"/>
      <c r="L76" s="11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51" t="str">
        <f>E9</f>
        <v>SO.05 - Elektroinstalace</v>
      </c>
      <c r="F77" s="400"/>
      <c r="G77" s="400"/>
      <c r="H77" s="400"/>
      <c r="I77" s="110"/>
      <c r="J77" s="38"/>
      <c r="K77" s="38"/>
      <c r="L77" s="11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110"/>
      <c r="J78" s="38"/>
      <c r="K78" s="38"/>
      <c r="L78" s="11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21</v>
      </c>
      <c r="D79" s="38"/>
      <c r="E79" s="38"/>
      <c r="F79" s="29" t="str">
        <f>F12</f>
        <v>Kralupy nad Vltavou</v>
      </c>
      <c r="G79" s="38"/>
      <c r="H79" s="38"/>
      <c r="I79" s="113" t="s">
        <v>23</v>
      </c>
      <c r="J79" s="61" t="str">
        <f>IF(J12="","",J12)</f>
        <v>8. 4. 2020</v>
      </c>
      <c r="K79" s="38"/>
      <c r="L79" s="11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110"/>
      <c r="J80" s="38"/>
      <c r="K80" s="38"/>
      <c r="L80" s="11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2" customHeight="1">
      <c r="A81" s="36"/>
      <c r="B81" s="37"/>
      <c r="C81" s="31" t="s">
        <v>25</v>
      </c>
      <c r="D81" s="38"/>
      <c r="E81" s="38"/>
      <c r="F81" s="29" t="str">
        <f>E15</f>
        <v>Správa železnic, státní organizace</v>
      </c>
      <c r="G81" s="38"/>
      <c r="H81" s="38"/>
      <c r="I81" s="113" t="s">
        <v>33</v>
      </c>
      <c r="J81" s="34" t="str">
        <f>E21</f>
        <v xml:space="preserve"> </v>
      </c>
      <c r="K81" s="38"/>
      <c r="L81" s="11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31</v>
      </c>
      <c r="D82" s="38"/>
      <c r="E82" s="38"/>
      <c r="F82" s="29" t="str">
        <f>IF(E18="","",E18)</f>
        <v>Vyplň údaj</v>
      </c>
      <c r="G82" s="38"/>
      <c r="H82" s="38"/>
      <c r="I82" s="113" t="s">
        <v>36</v>
      </c>
      <c r="J82" s="34" t="str">
        <f>E24</f>
        <v>SEE</v>
      </c>
      <c r="K82" s="38"/>
      <c r="L82" s="11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110"/>
      <c r="J83" s="38"/>
      <c r="K83" s="38"/>
      <c r="L83" s="11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61"/>
      <c r="B84" s="162"/>
      <c r="C84" s="163" t="s">
        <v>129</v>
      </c>
      <c r="D84" s="164" t="s">
        <v>59</v>
      </c>
      <c r="E84" s="164" t="s">
        <v>55</v>
      </c>
      <c r="F84" s="164" t="s">
        <v>56</v>
      </c>
      <c r="G84" s="164" t="s">
        <v>130</v>
      </c>
      <c r="H84" s="164" t="s">
        <v>131</v>
      </c>
      <c r="I84" s="165" t="s">
        <v>132</v>
      </c>
      <c r="J84" s="166" t="s">
        <v>108</v>
      </c>
      <c r="K84" s="167" t="s">
        <v>133</v>
      </c>
      <c r="L84" s="168"/>
      <c r="M84" s="70" t="s">
        <v>19</v>
      </c>
      <c r="N84" s="71" t="s">
        <v>44</v>
      </c>
      <c r="O84" s="71" t="s">
        <v>134</v>
      </c>
      <c r="P84" s="71" t="s">
        <v>135</v>
      </c>
      <c r="Q84" s="71" t="s">
        <v>136</v>
      </c>
      <c r="R84" s="71" t="s">
        <v>137</v>
      </c>
      <c r="S84" s="71" t="s">
        <v>138</v>
      </c>
      <c r="T84" s="72" t="s">
        <v>139</v>
      </c>
      <c r="U84" s="161"/>
      <c r="V84" s="161"/>
      <c r="W84" s="161"/>
      <c r="X84" s="161"/>
      <c r="Y84" s="161"/>
      <c r="Z84" s="161"/>
      <c r="AA84" s="161"/>
      <c r="AB84" s="161"/>
      <c r="AC84" s="161"/>
      <c r="AD84" s="161"/>
      <c r="AE84" s="161"/>
    </row>
    <row r="85" spans="1:65" s="2" customFormat="1" ht="22.9" customHeight="1">
      <c r="A85" s="36"/>
      <c r="B85" s="37"/>
      <c r="C85" s="77" t="s">
        <v>140</v>
      </c>
      <c r="D85" s="38"/>
      <c r="E85" s="38"/>
      <c r="F85" s="38"/>
      <c r="G85" s="38"/>
      <c r="H85" s="38"/>
      <c r="I85" s="110"/>
      <c r="J85" s="169">
        <f>BK85</f>
        <v>0</v>
      </c>
      <c r="K85" s="38"/>
      <c r="L85" s="41"/>
      <c r="M85" s="73"/>
      <c r="N85" s="170"/>
      <c r="O85" s="74"/>
      <c r="P85" s="171">
        <f>P86+P133+P136+P143+P174+P181</f>
        <v>0</v>
      </c>
      <c r="Q85" s="74"/>
      <c r="R85" s="171">
        <f>R86+R133+R136+R143+R174+R181</f>
        <v>0</v>
      </c>
      <c r="S85" s="74"/>
      <c r="T85" s="172">
        <f>T86+T133+T136+T143+T174+T181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73</v>
      </c>
      <c r="AU85" s="19" t="s">
        <v>109</v>
      </c>
      <c r="BK85" s="173">
        <f>BK86+BK133+BK136+BK143+BK174+BK181</f>
        <v>0</v>
      </c>
    </row>
    <row r="86" spans="1:65" s="12" customFormat="1" ht="25.9" customHeight="1">
      <c r="B86" s="174"/>
      <c r="C86" s="175"/>
      <c r="D86" s="176" t="s">
        <v>73</v>
      </c>
      <c r="E86" s="177" t="s">
        <v>1688</v>
      </c>
      <c r="F86" s="177" t="s">
        <v>1689</v>
      </c>
      <c r="G86" s="175"/>
      <c r="H86" s="175"/>
      <c r="I86" s="178"/>
      <c r="J86" s="179">
        <f>BK86</f>
        <v>0</v>
      </c>
      <c r="K86" s="175"/>
      <c r="L86" s="180"/>
      <c r="M86" s="181"/>
      <c r="N86" s="182"/>
      <c r="O86" s="182"/>
      <c r="P86" s="183">
        <f>SUM(P87:P132)</f>
        <v>0</v>
      </c>
      <c r="Q86" s="182"/>
      <c r="R86" s="183">
        <f>SUM(R87:R132)</f>
        <v>0</v>
      </c>
      <c r="S86" s="182"/>
      <c r="T86" s="184">
        <f>SUM(T87:T132)</f>
        <v>0</v>
      </c>
      <c r="AR86" s="185" t="s">
        <v>82</v>
      </c>
      <c r="AT86" s="186" t="s">
        <v>73</v>
      </c>
      <c r="AU86" s="186" t="s">
        <v>74</v>
      </c>
      <c r="AY86" s="185" t="s">
        <v>143</v>
      </c>
      <c r="BK86" s="187">
        <f>SUM(BK87:BK132)</f>
        <v>0</v>
      </c>
    </row>
    <row r="87" spans="1:65" s="2" customFormat="1" ht="16.5" customHeight="1">
      <c r="A87" s="36"/>
      <c r="B87" s="37"/>
      <c r="C87" s="190" t="s">
        <v>82</v>
      </c>
      <c r="D87" s="190" t="s">
        <v>146</v>
      </c>
      <c r="E87" s="191" t="s">
        <v>1690</v>
      </c>
      <c r="F87" s="192" t="s">
        <v>1691</v>
      </c>
      <c r="G87" s="193" t="s">
        <v>1145</v>
      </c>
      <c r="H87" s="194">
        <v>20</v>
      </c>
      <c r="I87" s="195"/>
      <c r="J87" s="196">
        <f t="shared" ref="J87:J132" si="0">ROUND(I87*H87,2)</f>
        <v>0</v>
      </c>
      <c r="K87" s="197"/>
      <c r="L87" s="41"/>
      <c r="M87" s="198" t="s">
        <v>19</v>
      </c>
      <c r="N87" s="199" t="s">
        <v>45</v>
      </c>
      <c r="O87" s="66"/>
      <c r="P87" s="200">
        <f t="shared" ref="P87:P132" si="1">O87*H87</f>
        <v>0</v>
      </c>
      <c r="Q87" s="200">
        <v>0</v>
      </c>
      <c r="R87" s="200">
        <f t="shared" ref="R87:R132" si="2">Q87*H87</f>
        <v>0</v>
      </c>
      <c r="S87" s="200">
        <v>0</v>
      </c>
      <c r="T87" s="201">
        <f t="shared" ref="T87:T132" si="3"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2" t="s">
        <v>150</v>
      </c>
      <c r="AT87" s="202" t="s">
        <v>146</v>
      </c>
      <c r="AU87" s="202" t="s">
        <v>82</v>
      </c>
      <c r="AY87" s="19" t="s">
        <v>143</v>
      </c>
      <c r="BE87" s="203">
        <f t="shared" ref="BE87:BE132" si="4">IF(N87="základní",J87,0)</f>
        <v>0</v>
      </c>
      <c r="BF87" s="203">
        <f t="shared" ref="BF87:BF132" si="5">IF(N87="snížená",J87,0)</f>
        <v>0</v>
      </c>
      <c r="BG87" s="203">
        <f t="shared" ref="BG87:BG132" si="6">IF(N87="zákl. přenesená",J87,0)</f>
        <v>0</v>
      </c>
      <c r="BH87" s="203">
        <f t="shared" ref="BH87:BH132" si="7">IF(N87="sníž. přenesená",J87,0)</f>
        <v>0</v>
      </c>
      <c r="BI87" s="203">
        <f t="shared" ref="BI87:BI132" si="8">IF(N87="nulová",J87,0)</f>
        <v>0</v>
      </c>
      <c r="BJ87" s="19" t="s">
        <v>82</v>
      </c>
      <c r="BK87" s="203">
        <f t="shared" ref="BK87:BK132" si="9">ROUND(I87*H87,2)</f>
        <v>0</v>
      </c>
      <c r="BL87" s="19" t="s">
        <v>150</v>
      </c>
      <c r="BM87" s="202" t="s">
        <v>84</v>
      </c>
    </row>
    <row r="88" spans="1:65" s="2" customFormat="1" ht="16.5" customHeight="1">
      <c r="A88" s="36"/>
      <c r="B88" s="37"/>
      <c r="C88" s="190" t="s">
        <v>84</v>
      </c>
      <c r="D88" s="190" t="s">
        <v>146</v>
      </c>
      <c r="E88" s="191" t="s">
        <v>1692</v>
      </c>
      <c r="F88" s="192" t="s">
        <v>1693</v>
      </c>
      <c r="G88" s="193" t="s">
        <v>1145</v>
      </c>
      <c r="H88" s="194">
        <v>15</v>
      </c>
      <c r="I88" s="195"/>
      <c r="J88" s="196">
        <f t="shared" si="0"/>
        <v>0</v>
      </c>
      <c r="K88" s="197"/>
      <c r="L88" s="41"/>
      <c r="M88" s="198" t="s">
        <v>19</v>
      </c>
      <c r="N88" s="199" t="s">
        <v>45</v>
      </c>
      <c r="O88" s="66"/>
      <c r="P88" s="200">
        <f t="shared" si="1"/>
        <v>0</v>
      </c>
      <c r="Q88" s="200">
        <v>0</v>
      </c>
      <c r="R88" s="200">
        <f t="shared" si="2"/>
        <v>0</v>
      </c>
      <c r="S88" s="200">
        <v>0</v>
      </c>
      <c r="T88" s="201">
        <f t="shared" si="3"/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2" t="s">
        <v>150</v>
      </c>
      <c r="AT88" s="202" t="s">
        <v>146</v>
      </c>
      <c r="AU88" s="202" t="s">
        <v>82</v>
      </c>
      <c r="AY88" s="19" t="s">
        <v>143</v>
      </c>
      <c r="BE88" s="203">
        <f t="shared" si="4"/>
        <v>0</v>
      </c>
      <c r="BF88" s="203">
        <f t="shared" si="5"/>
        <v>0</v>
      </c>
      <c r="BG88" s="203">
        <f t="shared" si="6"/>
        <v>0</v>
      </c>
      <c r="BH88" s="203">
        <f t="shared" si="7"/>
        <v>0</v>
      </c>
      <c r="BI88" s="203">
        <f t="shared" si="8"/>
        <v>0</v>
      </c>
      <c r="BJ88" s="19" t="s">
        <v>82</v>
      </c>
      <c r="BK88" s="203">
        <f t="shared" si="9"/>
        <v>0</v>
      </c>
      <c r="BL88" s="19" t="s">
        <v>150</v>
      </c>
      <c r="BM88" s="202" t="s">
        <v>150</v>
      </c>
    </row>
    <row r="89" spans="1:65" s="2" customFormat="1" ht="21.75" customHeight="1">
      <c r="A89" s="36"/>
      <c r="B89" s="37"/>
      <c r="C89" s="190" t="s">
        <v>144</v>
      </c>
      <c r="D89" s="190" t="s">
        <v>146</v>
      </c>
      <c r="E89" s="191" t="s">
        <v>1694</v>
      </c>
      <c r="F89" s="192" t="s">
        <v>1695</v>
      </c>
      <c r="G89" s="193" t="s">
        <v>1145</v>
      </c>
      <c r="H89" s="194">
        <v>20</v>
      </c>
      <c r="I89" s="195"/>
      <c r="J89" s="196">
        <f t="shared" si="0"/>
        <v>0</v>
      </c>
      <c r="K89" s="197"/>
      <c r="L89" s="41"/>
      <c r="M89" s="198" t="s">
        <v>19</v>
      </c>
      <c r="N89" s="199" t="s">
        <v>45</v>
      </c>
      <c r="O89" s="66"/>
      <c r="P89" s="200">
        <f t="shared" si="1"/>
        <v>0</v>
      </c>
      <c r="Q89" s="200">
        <v>0</v>
      </c>
      <c r="R89" s="200">
        <f t="shared" si="2"/>
        <v>0</v>
      </c>
      <c r="S89" s="200">
        <v>0</v>
      </c>
      <c r="T89" s="201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2" t="s">
        <v>150</v>
      </c>
      <c r="AT89" s="202" t="s">
        <v>146</v>
      </c>
      <c r="AU89" s="202" t="s">
        <v>82</v>
      </c>
      <c r="AY89" s="19" t="s">
        <v>143</v>
      </c>
      <c r="BE89" s="203">
        <f t="shared" si="4"/>
        <v>0</v>
      </c>
      <c r="BF89" s="203">
        <f t="shared" si="5"/>
        <v>0</v>
      </c>
      <c r="BG89" s="203">
        <f t="shared" si="6"/>
        <v>0</v>
      </c>
      <c r="BH89" s="203">
        <f t="shared" si="7"/>
        <v>0</v>
      </c>
      <c r="BI89" s="203">
        <f t="shared" si="8"/>
        <v>0</v>
      </c>
      <c r="BJ89" s="19" t="s">
        <v>82</v>
      </c>
      <c r="BK89" s="203">
        <f t="shared" si="9"/>
        <v>0</v>
      </c>
      <c r="BL89" s="19" t="s">
        <v>150</v>
      </c>
      <c r="BM89" s="202" t="s">
        <v>154</v>
      </c>
    </row>
    <row r="90" spans="1:65" s="2" customFormat="1" ht="16.5" customHeight="1">
      <c r="A90" s="36"/>
      <c r="B90" s="37"/>
      <c r="C90" s="190" t="s">
        <v>150</v>
      </c>
      <c r="D90" s="190" t="s">
        <v>146</v>
      </c>
      <c r="E90" s="191" t="s">
        <v>1696</v>
      </c>
      <c r="F90" s="192" t="s">
        <v>1697</v>
      </c>
      <c r="G90" s="193" t="s">
        <v>1145</v>
      </c>
      <c r="H90" s="194">
        <v>2</v>
      </c>
      <c r="I90" s="195"/>
      <c r="J90" s="196">
        <f t="shared" si="0"/>
        <v>0</v>
      </c>
      <c r="K90" s="197"/>
      <c r="L90" s="41"/>
      <c r="M90" s="198" t="s">
        <v>19</v>
      </c>
      <c r="N90" s="199" t="s">
        <v>45</v>
      </c>
      <c r="O90" s="66"/>
      <c r="P90" s="200">
        <f t="shared" si="1"/>
        <v>0</v>
      </c>
      <c r="Q90" s="200">
        <v>0</v>
      </c>
      <c r="R90" s="200">
        <f t="shared" si="2"/>
        <v>0</v>
      </c>
      <c r="S90" s="200">
        <v>0</v>
      </c>
      <c r="T90" s="201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2" t="s">
        <v>150</v>
      </c>
      <c r="AT90" s="202" t="s">
        <v>146</v>
      </c>
      <c r="AU90" s="202" t="s">
        <v>82</v>
      </c>
      <c r="AY90" s="19" t="s">
        <v>143</v>
      </c>
      <c r="BE90" s="203">
        <f t="shared" si="4"/>
        <v>0</v>
      </c>
      <c r="BF90" s="203">
        <f t="shared" si="5"/>
        <v>0</v>
      </c>
      <c r="BG90" s="203">
        <f t="shared" si="6"/>
        <v>0</v>
      </c>
      <c r="BH90" s="203">
        <f t="shared" si="7"/>
        <v>0</v>
      </c>
      <c r="BI90" s="203">
        <f t="shared" si="8"/>
        <v>0</v>
      </c>
      <c r="BJ90" s="19" t="s">
        <v>82</v>
      </c>
      <c r="BK90" s="203">
        <f t="shared" si="9"/>
        <v>0</v>
      </c>
      <c r="BL90" s="19" t="s">
        <v>150</v>
      </c>
      <c r="BM90" s="202" t="s">
        <v>177</v>
      </c>
    </row>
    <row r="91" spans="1:65" s="2" customFormat="1" ht="16.5" customHeight="1">
      <c r="A91" s="36"/>
      <c r="B91" s="37"/>
      <c r="C91" s="190" t="s">
        <v>166</v>
      </c>
      <c r="D91" s="190" t="s">
        <v>146</v>
      </c>
      <c r="E91" s="191" t="s">
        <v>1698</v>
      </c>
      <c r="F91" s="192" t="s">
        <v>1699</v>
      </c>
      <c r="G91" s="193" t="s">
        <v>1145</v>
      </c>
      <c r="H91" s="194">
        <v>57</v>
      </c>
      <c r="I91" s="195"/>
      <c r="J91" s="196">
        <f t="shared" si="0"/>
        <v>0</v>
      </c>
      <c r="K91" s="197"/>
      <c r="L91" s="41"/>
      <c r="M91" s="198" t="s">
        <v>19</v>
      </c>
      <c r="N91" s="199" t="s">
        <v>45</v>
      </c>
      <c r="O91" s="66"/>
      <c r="P91" s="200">
        <f t="shared" si="1"/>
        <v>0</v>
      </c>
      <c r="Q91" s="200">
        <v>0</v>
      </c>
      <c r="R91" s="200">
        <f t="shared" si="2"/>
        <v>0</v>
      </c>
      <c r="S91" s="200">
        <v>0</v>
      </c>
      <c r="T91" s="201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2" t="s">
        <v>150</v>
      </c>
      <c r="AT91" s="202" t="s">
        <v>146</v>
      </c>
      <c r="AU91" s="202" t="s">
        <v>82</v>
      </c>
      <c r="AY91" s="19" t="s">
        <v>143</v>
      </c>
      <c r="BE91" s="203">
        <f t="shared" si="4"/>
        <v>0</v>
      </c>
      <c r="BF91" s="203">
        <f t="shared" si="5"/>
        <v>0</v>
      </c>
      <c r="BG91" s="203">
        <f t="shared" si="6"/>
        <v>0</v>
      </c>
      <c r="BH91" s="203">
        <f t="shared" si="7"/>
        <v>0</v>
      </c>
      <c r="BI91" s="203">
        <f t="shared" si="8"/>
        <v>0</v>
      </c>
      <c r="BJ91" s="19" t="s">
        <v>82</v>
      </c>
      <c r="BK91" s="203">
        <f t="shared" si="9"/>
        <v>0</v>
      </c>
      <c r="BL91" s="19" t="s">
        <v>150</v>
      </c>
      <c r="BM91" s="202" t="s">
        <v>190</v>
      </c>
    </row>
    <row r="92" spans="1:65" s="2" customFormat="1" ht="16.5" customHeight="1">
      <c r="A92" s="36"/>
      <c r="B92" s="37"/>
      <c r="C92" s="190" t="s">
        <v>154</v>
      </c>
      <c r="D92" s="190" t="s">
        <v>146</v>
      </c>
      <c r="E92" s="191" t="s">
        <v>1700</v>
      </c>
      <c r="F92" s="192" t="s">
        <v>1701</v>
      </c>
      <c r="G92" s="193" t="s">
        <v>1145</v>
      </c>
      <c r="H92" s="194">
        <v>14</v>
      </c>
      <c r="I92" s="195"/>
      <c r="J92" s="196">
        <f t="shared" si="0"/>
        <v>0</v>
      </c>
      <c r="K92" s="197"/>
      <c r="L92" s="41"/>
      <c r="M92" s="198" t="s">
        <v>19</v>
      </c>
      <c r="N92" s="199" t="s">
        <v>45</v>
      </c>
      <c r="O92" s="66"/>
      <c r="P92" s="200">
        <f t="shared" si="1"/>
        <v>0</v>
      </c>
      <c r="Q92" s="200">
        <v>0</v>
      </c>
      <c r="R92" s="200">
        <f t="shared" si="2"/>
        <v>0</v>
      </c>
      <c r="S92" s="200">
        <v>0</v>
      </c>
      <c r="T92" s="201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2" t="s">
        <v>150</v>
      </c>
      <c r="AT92" s="202" t="s">
        <v>146</v>
      </c>
      <c r="AU92" s="202" t="s">
        <v>82</v>
      </c>
      <c r="AY92" s="19" t="s">
        <v>143</v>
      </c>
      <c r="BE92" s="203">
        <f t="shared" si="4"/>
        <v>0</v>
      </c>
      <c r="BF92" s="203">
        <f t="shared" si="5"/>
        <v>0</v>
      </c>
      <c r="BG92" s="203">
        <f t="shared" si="6"/>
        <v>0</v>
      </c>
      <c r="BH92" s="203">
        <f t="shared" si="7"/>
        <v>0</v>
      </c>
      <c r="BI92" s="203">
        <f t="shared" si="8"/>
        <v>0</v>
      </c>
      <c r="BJ92" s="19" t="s">
        <v>82</v>
      </c>
      <c r="BK92" s="203">
        <f t="shared" si="9"/>
        <v>0</v>
      </c>
      <c r="BL92" s="19" t="s">
        <v>150</v>
      </c>
      <c r="BM92" s="202" t="s">
        <v>198</v>
      </c>
    </row>
    <row r="93" spans="1:65" s="2" customFormat="1" ht="16.5" customHeight="1">
      <c r="A93" s="36"/>
      <c r="B93" s="37"/>
      <c r="C93" s="190" t="s">
        <v>173</v>
      </c>
      <c r="D93" s="190" t="s">
        <v>146</v>
      </c>
      <c r="E93" s="191" t="s">
        <v>1702</v>
      </c>
      <c r="F93" s="192" t="s">
        <v>1703</v>
      </c>
      <c r="G93" s="193" t="s">
        <v>1145</v>
      </c>
      <c r="H93" s="194">
        <v>14</v>
      </c>
      <c r="I93" s="195"/>
      <c r="J93" s="196">
        <f t="shared" si="0"/>
        <v>0</v>
      </c>
      <c r="K93" s="197"/>
      <c r="L93" s="41"/>
      <c r="M93" s="198" t="s">
        <v>19</v>
      </c>
      <c r="N93" s="199" t="s">
        <v>45</v>
      </c>
      <c r="O93" s="66"/>
      <c r="P93" s="200">
        <f t="shared" si="1"/>
        <v>0</v>
      </c>
      <c r="Q93" s="200">
        <v>0</v>
      </c>
      <c r="R93" s="200">
        <f t="shared" si="2"/>
        <v>0</v>
      </c>
      <c r="S93" s="200">
        <v>0</v>
      </c>
      <c r="T93" s="201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2" t="s">
        <v>150</v>
      </c>
      <c r="AT93" s="202" t="s">
        <v>146</v>
      </c>
      <c r="AU93" s="202" t="s">
        <v>82</v>
      </c>
      <c r="AY93" s="19" t="s">
        <v>143</v>
      </c>
      <c r="BE93" s="203">
        <f t="shared" si="4"/>
        <v>0</v>
      </c>
      <c r="BF93" s="203">
        <f t="shared" si="5"/>
        <v>0</v>
      </c>
      <c r="BG93" s="203">
        <f t="shared" si="6"/>
        <v>0</v>
      </c>
      <c r="BH93" s="203">
        <f t="shared" si="7"/>
        <v>0</v>
      </c>
      <c r="BI93" s="203">
        <f t="shared" si="8"/>
        <v>0</v>
      </c>
      <c r="BJ93" s="19" t="s">
        <v>82</v>
      </c>
      <c r="BK93" s="203">
        <f t="shared" si="9"/>
        <v>0</v>
      </c>
      <c r="BL93" s="19" t="s">
        <v>150</v>
      </c>
      <c r="BM93" s="202" t="s">
        <v>220</v>
      </c>
    </row>
    <row r="94" spans="1:65" s="2" customFormat="1" ht="16.5" customHeight="1">
      <c r="A94" s="36"/>
      <c r="B94" s="37"/>
      <c r="C94" s="190" t="s">
        <v>177</v>
      </c>
      <c r="D94" s="190" t="s">
        <v>146</v>
      </c>
      <c r="E94" s="191" t="s">
        <v>1704</v>
      </c>
      <c r="F94" s="192" t="s">
        <v>1705</v>
      </c>
      <c r="G94" s="193" t="s">
        <v>1145</v>
      </c>
      <c r="H94" s="194">
        <v>4</v>
      </c>
      <c r="I94" s="195"/>
      <c r="J94" s="196">
        <f t="shared" si="0"/>
        <v>0</v>
      </c>
      <c r="K94" s="197"/>
      <c r="L94" s="41"/>
      <c r="M94" s="198" t="s">
        <v>19</v>
      </c>
      <c r="N94" s="199" t="s">
        <v>45</v>
      </c>
      <c r="O94" s="66"/>
      <c r="P94" s="200">
        <f t="shared" si="1"/>
        <v>0</v>
      </c>
      <c r="Q94" s="200">
        <v>0</v>
      </c>
      <c r="R94" s="200">
        <f t="shared" si="2"/>
        <v>0</v>
      </c>
      <c r="S94" s="200">
        <v>0</v>
      </c>
      <c r="T94" s="201">
        <f t="shared" si="3"/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2" t="s">
        <v>150</v>
      </c>
      <c r="AT94" s="202" t="s">
        <v>146</v>
      </c>
      <c r="AU94" s="202" t="s">
        <v>82</v>
      </c>
      <c r="AY94" s="19" t="s">
        <v>143</v>
      </c>
      <c r="BE94" s="203">
        <f t="shared" si="4"/>
        <v>0</v>
      </c>
      <c r="BF94" s="203">
        <f t="shared" si="5"/>
        <v>0</v>
      </c>
      <c r="BG94" s="203">
        <f t="shared" si="6"/>
        <v>0</v>
      </c>
      <c r="BH94" s="203">
        <f t="shared" si="7"/>
        <v>0</v>
      </c>
      <c r="BI94" s="203">
        <f t="shared" si="8"/>
        <v>0</v>
      </c>
      <c r="BJ94" s="19" t="s">
        <v>82</v>
      </c>
      <c r="BK94" s="203">
        <f t="shared" si="9"/>
        <v>0</v>
      </c>
      <c r="BL94" s="19" t="s">
        <v>150</v>
      </c>
      <c r="BM94" s="202" t="s">
        <v>228</v>
      </c>
    </row>
    <row r="95" spans="1:65" s="2" customFormat="1" ht="16.5" customHeight="1">
      <c r="A95" s="36"/>
      <c r="B95" s="37"/>
      <c r="C95" s="190" t="s">
        <v>183</v>
      </c>
      <c r="D95" s="190" t="s">
        <v>146</v>
      </c>
      <c r="E95" s="191" t="s">
        <v>1706</v>
      </c>
      <c r="F95" s="192" t="s">
        <v>1707</v>
      </c>
      <c r="G95" s="193" t="s">
        <v>1145</v>
      </c>
      <c r="H95" s="194">
        <v>9</v>
      </c>
      <c r="I95" s="195"/>
      <c r="J95" s="196">
        <f t="shared" si="0"/>
        <v>0</v>
      </c>
      <c r="K95" s="197"/>
      <c r="L95" s="41"/>
      <c r="M95" s="198" t="s">
        <v>19</v>
      </c>
      <c r="N95" s="199" t="s">
        <v>45</v>
      </c>
      <c r="O95" s="66"/>
      <c r="P95" s="200">
        <f t="shared" si="1"/>
        <v>0</v>
      </c>
      <c r="Q95" s="200">
        <v>0</v>
      </c>
      <c r="R95" s="200">
        <f t="shared" si="2"/>
        <v>0</v>
      </c>
      <c r="S95" s="200">
        <v>0</v>
      </c>
      <c r="T95" s="201">
        <f t="shared" si="3"/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2" t="s">
        <v>150</v>
      </c>
      <c r="AT95" s="202" t="s">
        <v>146</v>
      </c>
      <c r="AU95" s="202" t="s">
        <v>82</v>
      </c>
      <c r="AY95" s="19" t="s">
        <v>143</v>
      </c>
      <c r="BE95" s="203">
        <f t="shared" si="4"/>
        <v>0</v>
      </c>
      <c r="BF95" s="203">
        <f t="shared" si="5"/>
        <v>0</v>
      </c>
      <c r="BG95" s="203">
        <f t="shared" si="6"/>
        <v>0</v>
      </c>
      <c r="BH95" s="203">
        <f t="shared" si="7"/>
        <v>0</v>
      </c>
      <c r="BI95" s="203">
        <f t="shared" si="8"/>
        <v>0</v>
      </c>
      <c r="BJ95" s="19" t="s">
        <v>82</v>
      </c>
      <c r="BK95" s="203">
        <f t="shared" si="9"/>
        <v>0</v>
      </c>
      <c r="BL95" s="19" t="s">
        <v>150</v>
      </c>
      <c r="BM95" s="202" t="s">
        <v>238</v>
      </c>
    </row>
    <row r="96" spans="1:65" s="2" customFormat="1" ht="16.5" customHeight="1">
      <c r="A96" s="36"/>
      <c r="B96" s="37"/>
      <c r="C96" s="190" t="s">
        <v>190</v>
      </c>
      <c r="D96" s="190" t="s">
        <v>146</v>
      </c>
      <c r="E96" s="191" t="s">
        <v>1708</v>
      </c>
      <c r="F96" s="192" t="s">
        <v>1709</v>
      </c>
      <c r="G96" s="193" t="s">
        <v>1145</v>
      </c>
      <c r="H96" s="194">
        <v>5</v>
      </c>
      <c r="I96" s="195"/>
      <c r="J96" s="196">
        <f t="shared" si="0"/>
        <v>0</v>
      </c>
      <c r="K96" s="197"/>
      <c r="L96" s="41"/>
      <c r="M96" s="198" t="s">
        <v>19</v>
      </c>
      <c r="N96" s="199" t="s">
        <v>45</v>
      </c>
      <c r="O96" s="66"/>
      <c r="P96" s="200">
        <f t="shared" si="1"/>
        <v>0</v>
      </c>
      <c r="Q96" s="200">
        <v>0</v>
      </c>
      <c r="R96" s="200">
        <f t="shared" si="2"/>
        <v>0</v>
      </c>
      <c r="S96" s="200">
        <v>0</v>
      </c>
      <c r="T96" s="201">
        <f t="shared" si="3"/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2" t="s">
        <v>150</v>
      </c>
      <c r="AT96" s="202" t="s">
        <v>146</v>
      </c>
      <c r="AU96" s="202" t="s">
        <v>82</v>
      </c>
      <c r="AY96" s="19" t="s">
        <v>143</v>
      </c>
      <c r="BE96" s="203">
        <f t="shared" si="4"/>
        <v>0</v>
      </c>
      <c r="BF96" s="203">
        <f t="shared" si="5"/>
        <v>0</v>
      </c>
      <c r="BG96" s="203">
        <f t="shared" si="6"/>
        <v>0</v>
      </c>
      <c r="BH96" s="203">
        <f t="shared" si="7"/>
        <v>0</v>
      </c>
      <c r="BI96" s="203">
        <f t="shared" si="8"/>
        <v>0</v>
      </c>
      <c r="BJ96" s="19" t="s">
        <v>82</v>
      </c>
      <c r="BK96" s="203">
        <f t="shared" si="9"/>
        <v>0</v>
      </c>
      <c r="BL96" s="19" t="s">
        <v>150</v>
      </c>
      <c r="BM96" s="202" t="s">
        <v>246</v>
      </c>
    </row>
    <row r="97" spans="1:65" s="2" customFormat="1" ht="16.5" customHeight="1">
      <c r="A97" s="36"/>
      <c r="B97" s="37"/>
      <c r="C97" s="190" t="s">
        <v>194</v>
      </c>
      <c r="D97" s="190" t="s">
        <v>146</v>
      </c>
      <c r="E97" s="191" t="s">
        <v>1710</v>
      </c>
      <c r="F97" s="192" t="s">
        <v>1711</v>
      </c>
      <c r="G97" s="193" t="s">
        <v>1145</v>
      </c>
      <c r="H97" s="194">
        <v>18</v>
      </c>
      <c r="I97" s="195"/>
      <c r="J97" s="196">
        <f t="shared" si="0"/>
        <v>0</v>
      </c>
      <c r="K97" s="197"/>
      <c r="L97" s="41"/>
      <c r="M97" s="198" t="s">
        <v>19</v>
      </c>
      <c r="N97" s="199" t="s">
        <v>45</v>
      </c>
      <c r="O97" s="66"/>
      <c r="P97" s="200">
        <f t="shared" si="1"/>
        <v>0</v>
      </c>
      <c r="Q97" s="200">
        <v>0</v>
      </c>
      <c r="R97" s="200">
        <f t="shared" si="2"/>
        <v>0</v>
      </c>
      <c r="S97" s="200">
        <v>0</v>
      </c>
      <c r="T97" s="201">
        <f t="shared" si="3"/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2" t="s">
        <v>150</v>
      </c>
      <c r="AT97" s="202" t="s">
        <v>146</v>
      </c>
      <c r="AU97" s="202" t="s">
        <v>82</v>
      </c>
      <c r="AY97" s="19" t="s">
        <v>143</v>
      </c>
      <c r="BE97" s="203">
        <f t="shared" si="4"/>
        <v>0</v>
      </c>
      <c r="BF97" s="203">
        <f t="shared" si="5"/>
        <v>0</v>
      </c>
      <c r="BG97" s="203">
        <f t="shared" si="6"/>
        <v>0</v>
      </c>
      <c r="BH97" s="203">
        <f t="shared" si="7"/>
        <v>0</v>
      </c>
      <c r="BI97" s="203">
        <f t="shared" si="8"/>
        <v>0</v>
      </c>
      <c r="BJ97" s="19" t="s">
        <v>82</v>
      </c>
      <c r="BK97" s="203">
        <f t="shared" si="9"/>
        <v>0</v>
      </c>
      <c r="BL97" s="19" t="s">
        <v>150</v>
      </c>
      <c r="BM97" s="202" t="s">
        <v>255</v>
      </c>
    </row>
    <row r="98" spans="1:65" s="2" customFormat="1" ht="21.75" customHeight="1">
      <c r="A98" s="36"/>
      <c r="B98" s="37"/>
      <c r="C98" s="190" t="s">
        <v>198</v>
      </c>
      <c r="D98" s="190" t="s">
        <v>146</v>
      </c>
      <c r="E98" s="191" t="s">
        <v>1712</v>
      </c>
      <c r="F98" s="192" t="s">
        <v>1713</v>
      </c>
      <c r="G98" s="193" t="s">
        <v>1145</v>
      </c>
      <c r="H98" s="194">
        <v>2</v>
      </c>
      <c r="I98" s="195"/>
      <c r="J98" s="196">
        <f t="shared" si="0"/>
        <v>0</v>
      </c>
      <c r="K98" s="197"/>
      <c r="L98" s="41"/>
      <c r="M98" s="198" t="s">
        <v>19</v>
      </c>
      <c r="N98" s="199" t="s">
        <v>45</v>
      </c>
      <c r="O98" s="66"/>
      <c r="P98" s="200">
        <f t="shared" si="1"/>
        <v>0</v>
      </c>
      <c r="Q98" s="200">
        <v>0</v>
      </c>
      <c r="R98" s="200">
        <f t="shared" si="2"/>
        <v>0</v>
      </c>
      <c r="S98" s="200">
        <v>0</v>
      </c>
      <c r="T98" s="201">
        <f t="shared" si="3"/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2" t="s">
        <v>150</v>
      </c>
      <c r="AT98" s="202" t="s">
        <v>146</v>
      </c>
      <c r="AU98" s="202" t="s">
        <v>82</v>
      </c>
      <c r="AY98" s="19" t="s">
        <v>143</v>
      </c>
      <c r="BE98" s="203">
        <f t="shared" si="4"/>
        <v>0</v>
      </c>
      <c r="BF98" s="203">
        <f t="shared" si="5"/>
        <v>0</v>
      </c>
      <c r="BG98" s="203">
        <f t="shared" si="6"/>
        <v>0</v>
      </c>
      <c r="BH98" s="203">
        <f t="shared" si="7"/>
        <v>0</v>
      </c>
      <c r="BI98" s="203">
        <f t="shared" si="8"/>
        <v>0</v>
      </c>
      <c r="BJ98" s="19" t="s">
        <v>82</v>
      </c>
      <c r="BK98" s="203">
        <f t="shared" si="9"/>
        <v>0</v>
      </c>
      <c r="BL98" s="19" t="s">
        <v>150</v>
      </c>
      <c r="BM98" s="202" t="s">
        <v>265</v>
      </c>
    </row>
    <row r="99" spans="1:65" s="2" customFormat="1" ht="21.75" customHeight="1">
      <c r="A99" s="36"/>
      <c r="B99" s="37"/>
      <c r="C99" s="190" t="s">
        <v>205</v>
      </c>
      <c r="D99" s="190" t="s">
        <v>146</v>
      </c>
      <c r="E99" s="191" t="s">
        <v>1714</v>
      </c>
      <c r="F99" s="192" t="s">
        <v>1715</v>
      </c>
      <c r="G99" s="193" t="s">
        <v>1145</v>
      </c>
      <c r="H99" s="194">
        <v>2</v>
      </c>
      <c r="I99" s="195"/>
      <c r="J99" s="196">
        <f t="shared" si="0"/>
        <v>0</v>
      </c>
      <c r="K99" s="197"/>
      <c r="L99" s="41"/>
      <c r="M99" s="198" t="s">
        <v>19</v>
      </c>
      <c r="N99" s="199" t="s">
        <v>45</v>
      </c>
      <c r="O99" s="66"/>
      <c r="P99" s="200">
        <f t="shared" si="1"/>
        <v>0</v>
      </c>
      <c r="Q99" s="200">
        <v>0</v>
      </c>
      <c r="R99" s="200">
        <f t="shared" si="2"/>
        <v>0</v>
      </c>
      <c r="S99" s="200">
        <v>0</v>
      </c>
      <c r="T99" s="201">
        <f t="shared" si="3"/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2" t="s">
        <v>150</v>
      </c>
      <c r="AT99" s="202" t="s">
        <v>146</v>
      </c>
      <c r="AU99" s="202" t="s">
        <v>82</v>
      </c>
      <c r="AY99" s="19" t="s">
        <v>143</v>
      </c>
      <c r="BE99" s="203">
        <f t="shared" si="4"/>
        <v>0</v>
      </c>
      <c r="BF99" s="203">
        <f t="shared" si="5"/>
        <v>0</v>
      </c>
      <c r="BG99" s="203">
        <f t="shared" si="6"/>
        <v>0</v>
      </c>
      <c r="BH99" s="203">
        <f t="shared" si="7"/>
        <v>0</v>
      </c>
      <c r="BI99" s="203">
        <f t="shared" si="8"/>
        <v>0</v>
      </c>
      <c r="BJ99" s="19" t="s">
        <v>82</v>
      </c>
      <c r="BK99" s="203">
        <f t="shared" si="9"/>
        <v>0</v>
      </c>
      <c r="BL99" s="19" t="s">
        <v>150</v>
      </c>
      <c r="BM99" s="202" t="s">
        <v>274</v>
      </c>
    </row>
    <row r="100" spans="1:65" s="2" customFormat="1" ht="16.5" customHeight="1">
      <c r="A100" s="36"/>
      <c r="B100" s="37"/>
      <c r="C100" s="190" t="s">
        <v>220</v>
      </c>
      <c r="D100" s="190" t="s">
        <v>146</v>
      </c>
      <c r="E100" s="191" t="s">
        <v>1716</v>
      </c>
      <c r="F100" s="192" t="s">
        <v>1717</v>
      </c>
      <c r="G100" s="193" t="s">
        <v>1145</v>
      </c>
      <c r="H100" s="194">
        <v>95</v>
      </c>
      <c r="I100" s="195"/>
      <c r="J100" s="196">
        <f t="shared" si="0"/>
        <v>0</v>
      </c>
      <c r="K100" s="197"/>
      <c r="L100" s="41"/>
      <c r="M100" s="198" t="s">
        <v>19</v>
      </c>
      <c r="N100" s="199" t="s">
        <v>45</v>
      </c>
      <c r="O100" s="66"/>
      <c r="P100" s="200">
        <f t="shared" si="1"/>
        <v>0</v>
      </c>
      <c r="Q100" s="200">
        <v>0</v>
      </c>
      <c r="R100" s="200">
        <f t="shared" si="2"/>
        <v>0</v>
      </c>
      <c r="S100" s="200">
        <v>0</v>
      </c>
      <c r="T100" s="201">
        <f t="shared" si="3"/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2" t="s">
        <v>150</v>
      </c>
      <c r="AT100" s="202" t="s">
        <v>146</v>
      </c>
      <c r="AU100" s="202" t="s">
        <v>82</v>
      </c>
      <c r="AY100" s="19" t="s">
        <v>143</v>
      </c>
      <c r="BE100" s="203">
        <f t="shared" si="4"/>
        <v>0</v>
      </c>
      <c r="BF100" s="203">
        <f t="shared" si="5"/>
        <v>0</v>
      </c>
      <c r="BG100" s="203">
        <f t="shared" si="6"/>
        <v>0</v>
      </c>
      <c r="BH100" s="203">
        <f t="shared" si="7"/>
        <v>0</v>
      </c>
      <c r="BI100" s="203">
        <f t="shared" si="8"/>
        <v>0</v>
      </c>
      <c r="BJ100" s="19" t="s">
        <v>82</v>
      </c>
      <c r="BK100" s="203">
        <f t="shared" si="9"/>
        <v>0</v>
      </c>
      <c r="BL100" s="19" t="s">
        <v>150</v>
      </c>
      <c r="BM100" s="202" t="s">
        <v>282</v>
      </c>
    </row>
    <row r="101" spans="1:65" s="2" customFormat="1" ht="16.5" customHeight="1">
      <c r="A101" s="36"/>
      <c r="B101" s="37"/>
      <c r="C101" s="190" t="s">
        <v>8</v>
      </c>
      <c r="D101" s="190" t="s">
        <v>146</v>
      </c>
      <c r="E101" s="191" t="s">
        <v>1718</v>
      </c>
      <c r="F101" s="192" t="s">
        <v>1719</v>
      </c>
      <c r="G101" s="193" t="s">
        <v>1145</v>
      </c>
      <c r="H101" s="194">
        <v>95</v>
      </c>
      <c r="I101" s="195"/>
      <c r="J101" s="196">
        <f t="shared" si="0"/>
        <v>0</v>
      </c>
      <c r="K101" s="197"/>
      <c r="L101" s="41"/>
      <c r="M101" s="198" t="s">
        <v>19</v>
      </c>
      <c r="N101" s="199" t="s">
        <v>45</v>
      </c>
      <c r="O101" s="66"/>
      <c r="P101" s="200">
        <f t="shared" si="1"/>
        <v>0</v>
      </c>
      <c r="Q101" s="200">
        <v>0</v>
      </c>
      <c r="R101" s="200">
        <f t="shared" si="2"/>
        <v>0</v>
      </c>
      <c r="S101" s="200">
        <v>0</v>
      </c>
      <c r="T101" s="201">
        <f t="shared" si="3"/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2" t="s">
        <v>150</v>
      </c>
      <c r="AT101" s="202" t="s">
        <v>146</v>
      </c>
      <c r="AU101" s="202" t="s">
        <v>82</v>
      </c>
      <c r="AY101" s="19" t="s">
        <v>143</v>
      </c>
      <c r="BE101" s="203">
        <f t="shared" si="4"/>
        <v>0</v>
      </c>
      <c r="BF101" s="203">
        <f t="shared" si="5"/>
        <v>0</v>
      </c>
      <c r="BG101" s="203">
        <f t="shared" si="6"/>
        <v>0</v>
      </c>
      <c r="BH101" s="203">
        <f t="shared" si="7"/>
        <v>0</v>
      </c>
      <c r="BI101" s="203">
        <f t="shared" si="8"/>
        <v>0</v>
      </c>
      <c r="BJ101" s="19" t="s">
        <v>82</v>
      </c>
      <c r="BK101" s="203">
        <f t="shared" si="9"/>
        <v>0</v>
      </c>
      <c r="BL101" s="19" t="s">
        <v>150</v>
      </c>
      <c r="BM101" s="202" t="s">
        <v>291</v>
      </c>
    </row>
    <row r="102" spans="1:65" s="2" customFormat="1" ht="16.5" customHeight="1">
      <c r="A102" s="36"/>
      <c r="B102" s="37"/>
      <c r="C102" s="190" t="s">
        <v>228</v>
      </c>
      <c r="D102" s="190" t="s">
        <v>146</v>
      </c>
      <c r="E102" s="191" t="s">
        <v>1720</v>
      </c>
      <c r="F102" s="192" t="s">
        <v>1721</v>
      </c>
      <c r="G102" s="193" t="s">
        <v>1145</v>
      </c>
      <c r="H102" s="194">
        <v>39</v>
      </c>
      <c r="I102" s="195"/>
      <c r="J102" s="196">
        <f t="shared" si="0"/>
        <v>0</v>
      </c>
      <c r="K102" s="197"/>
      <c r="L102" s="41"/>
      <c r="M102" s="198" t="s">
        <v>19</v>
      </c>
      <c r="N102" s="199" t="s">
        <v>45</v>
      </c>
      <c r="O102" s="66"/>
      <c r="P102" s="200">
        <f t="shared" si="1"/>
        <v>0</v>
      </c>
      <c r="Q102" s="200">
        <v>0</v>
      </c>
      <c r="R102" s="200">
        <f t="shared" si="2"/>
        <v>0</v>
      </c>
      <c r="S102" s="200">
        <v>0</v>
      </c>
      <c r="T102" s="201">
        <f t="shared" si="3"/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2" t="s">
        <v>150</v>
      </c>
      <c r="AT102" s="202" t="s">
        <v>146</v>
      </c>
      <c r="AU102" s="202" t="s">
        <v>82</v>
      </c>
      <c r="AY102" s="19" t="s">
        <v>143</v>
      </c>
      <c r="BE102" s="203">
        <f t="shared" si="4"/>
        <v>0</v>
      </c>
      <c r="BF102" s="203">
        <f t="shared" si="5"/>
        <v>0</v>
      </c>
      <c r="BG102" s="203">
        <f t="shared" si="6"/>
        <v>0</v>
      </c>
      <c r="BH102" s="203">
        <f t="shared" si="7"/>
        <v>0</v>
      </c>
      <c r="BI102" s="203">
        <f t="shared" si="8"/>
        <v>0</v>
      </c>
      <c r="BJ102" s="19" t="s">
        <v>82</v>
      </c>
      <c r="BK102" s="203">
        <f t="shared" si="9"/>
        <v>0</v>
      </c>
      <c r="BL102" s="19" t="s">
        <v>150</v>
      </c>
      <c r="BM102" s="202" t="s">
        <v>299</v>
      </c>
    </row>
    <row r="103" spans="1:65" s="2" customFormat="1" ht="16.5" customHeight="1">
      <c r="A103" s="36"/>
      <c r="B103" s="37"/>
      <c r="C103" s="190" t="s">
        <v>234</v>
      </c>
      <c r="D103" s="190" t="s">
        <v>146</v>
      </c>
      <c r="E103" s="191" t="s">
        <v>1722</v>
      </c>
      <c r="F103" s="192" t="s">
        <v>1723</v>
      </c>
      <c r="G103" s="193" t="s">
        <v>1145</v>
      </c>
      <c r="H103" s="194">
        <v>39</v>
      </c>
      <c r="I103" s="195"/>
      <c r="J103" s="196">
        <f t="shared" si="0"/>
        <v>0</v>
      </c>
      <c r="K103" s="197"/>
      <c r="L103" s="41"/>
      <c r="M103" s="198" t="s">
        <v>19</v>
      </c>
      <c r="N103" s="199" t="s">
        <v>45</v>
      </c>
      <c r="O103" s="66"/>
      <c r="P103" s="200">
        <f t="shared" si="1"/>
        <v>0</v>
      </c>
      <c r="Q103" s="200">
        <v>0</v>
      </c>
      <c r="R103" s="200">
        <f t="shared" si="2"/>
        <v>0</v>
      </c>
      <c r="S103" s="200">
        <v>0</v>
      </c>
      <c r="T103" s="201">
        <f t="shared" si="3"/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2" t="s">
        <v>150</v>
      </c>
      <c r="AT103" s="202" t="s">
        <v>146</v>
      </c>
      <c r="AU103" s="202" t="s">
        <v>82</v>
      </c>
      <c r="AY103" s="19" t="s">
        <v>143</v>
      </c>
      <c r="BE103" s="203">
        <f t="shared" si="4"/>
        <v>0</v>
      </c>
      <c r="BF103" s="203">
        <f t="shared" si="5"/>
        <v>0</v>
      </c>
      <c r="BG103" s="203">
        <f t="shared" si="6"/>
        <v>0</v>
      </c>
      <c r="BH103" s="203">
        <f t="shared" si="7"/>
        <v>0</v>
      </c>
      <c r="BI103" s="203">
        <f t="shared" si="8"/>
        <v>0</v>
      </c>
      <c r="BJ103" s="19" t="s">
        <v>82</v>
      </c>
      <c r="BK103" s="203">
        <f t="shared" si="9"/>
        <v>0</v>
      </c>
      <c r="BL103" s="19" t="s">
        <v>150</v>
      </c>
      <c r="BM103" s="202" t="s">
        <v>307</v>
      </c>
    </row>
    <row r="104" spans="1:65" s="2" customFormat="1" ht="44.25" customHeight="1">
      <c r="A104" s="36"/>
      <c r="B104" s="37"/>
      <c r="C104" s="190" t="s">
        <v>238</v>
      </c>
      <c r="D104" s="190" t="s">
        <v>146</v>
      </c>
      <c r="E104" s="191" t="s">
        <v>1724</v>
      </c>
      <c r="F104" s="192" t="s">
        <v>1725</v>
      </c>
      <c r="G104" s="193" t="s">
        <v>1145</v>
      </c>
      <c r="H104" s="194">
        <v>1</v>
      </c>
      <c r="I104" s="195"/>
      <c r="J104" s="196">
        <f t="shared" si="0"/>
        <v>0</v>
      </c>
      <c r="K104" s="197"/>
      <c r="L104" s="41"/>
      <c r="M104" s="198" t="s">
        <v>19</v>
      </c>
      <c r="N104" s="199" t="s">
        <v>45</v>
      </c>
      <c r="O104" s="66"/>
      <c r="P104" s="200">
        <f t="shared" si="1"/>
        <v>0</v>
      </c>
      <c r="Q104" s="200">
        <v>0</v>
      </c>
      <c r="R104" s="200">
        <f t="shared" si="2"/>
        <v>0</v>
      </c>
      <c r="S104" s="200">
        <v>0</v>
      </c>
      <c r="T104" s="201">
        <f t="shared" si="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2" t="s">
        <v>150</v>
      </c>
      <c r="AT104" s="202" t="s">
        <v>146</v>
      </c>
      <c r="AU104" s="202" t="s">
        <v>82</v>
      </c>
      <c r="AY104" s="19" t="s">
        <v>143</v>
      </c>
      <c r="BE104" s="203">
        <f t="shared" si="4"/>
        <v>0</v>
      </c>
      <c r="BF104" s="203">
        <f t="shared" si="5"/>
        <v>0</v>
      </c>
      <c r="BG104" s="203">
        <f t="shared" si="6"/>
        <v>0</v>
      </c>
      <c r="BH104" s="203">
        <f t="shared" si="7"/>
        <v>0</v>
      </c>
      <c r="BI104" s="203">
        <f t="shared" si="8"/>
        <v>0</v>
      </c>
      <c r="BJ104" s="19" t="s">
        <v>82</v>
      </c>
      <c r="BK104" s="203">
        <f t="shared" si="9"/>
        <v>0</v>
      </c>
      <c r="BL104" s="19" t="s">
        <v>150</v>
      </c>
      <c r="BM104" s="202" t="s">
        <v>317</v>
      </c>
    </row>
    <row r="105" spans="1:65" s="2" customFormat="1" ht="16.5" customHeight="1">
      <c r="A105" s="36"/>
      <c r="B105" s="37"/>
      <c r="C105" s="190" t="s">
        <v>242</v>
      </c>
      <c r="D105" s="190" t="s">
        <v>146</v>
      </c>
      <c r="E105" s="191" t="s">
        <v>1726</v>
      </c>
      <c r="F105" s="192" t="s">
        <v>1727</v>
      </c>
      <c r="G105" s="193" t="s">
        <v>258</v>
      </c>
      <c r="H105" s="194">
        <v>1</v>
      </c>
      <c r="I105" s="195"/>
      <c r="J105" s="196">
        <f t="shared" si="0"/>
        <v>0</v>
      </c>
      <c r="K105" s="197"/>
      <c r="L105" s="41"/>
      <c r="M105" s="198" t="s">
        <v>19</v>
      </c>
      <c r="N105" s="199" t="s">
        <v>45</v>
      </c>
      <c r="O105" s="66"/>
      <c r="P105" s="200">
        <f t="shared" si="1"/>
        <v>0</v>
      </c>
      <c r="Q105" s="200">
        <v>0</v>
      </c>
      <c r="R105" s="200">
        <f t="shared" si="2"/>
        <v>0</v>
      </c>
      <c r="S105" s="200">
        <v>0</v>
      </c>
      <c r="T105" s="201">
        <f t="shared" si="3"/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2" t="s">
        <v>150</v>
      </c>
      <c r="AT105" s="202" t="s">
        <v>146</v>
      </c>
      <c r="AU105" s="202" t="s">
        <v>82</v>
      </c>
      <c r="AY105" s="19" t="s">
        <v>143</v>
      </c>
      <c r="BE105" s="203">
        <f t="shared" si="4"/>
        <v>0</v>
      </c>
      <c r="BF105" s="203">
        <f t="shared" si="5"/>
        <v>0</v>
      </c>
      <c r="BG105" s="203">
        <f t="shared" si="6"/>
        <v>0</v>
      </c>
      <c r="BH105" s="203">
        <f t="shared" si="7"/>
        <v>0</v>
      </c>
      <c r="BI105" s="203">
        <f t="shared" si="8"/>
        <v>0</v>
      </c>
      <c r="BJ105" s="19" t="s">
        <v>82</v>
      </c>
      <c r="BK105" s="203">
        <f t="shared" si="9"/>
        <v>0</v>
      </c>
      <c r="BL105" s="19" t="s">
        <v>150</v>
      </c>
      <c r="BM105" s="202" t="s">
        <v>332</v>
      </c>
    </row>
    <row r="106" spans="1:65" s="2" customFormat="1" ht="16.5" customHeight="1">
      <c r="A106" s="36"/>
      <c r="B106" s="37"/>
      <c r="C106" s="190" t="s">
        <v>246</v>
      </c>
      <c r="D106" s="190" t="s">
        <v>146</v>
      </c>
      <c r="E106" s="191" t="s">
        <v>1728</v>
      </c>
      <c r="F106" s="192" t="s">
        <v>1729</v>
      </c>
      <c r="G106" s="193" t="s">
        <v>1145</v>
      </c>
      <c r="H106" s="194">
        <v>9</v>
      </c>
      <c r="I106" s="195"/>
      <c r="J106" s="196">
        <f t="shared" si="0"/>
        <v>0</v>
      </c>
      <c r="K106" s="197"/>
      <c r="L106" s="41"/>
      <c r="M106" s="198" t="s">
        <v>19</v>
      </c>
      <c r="N106" s="199" t="s">
        <v>45</v>
      </c>
      <c r="O106" s="66"/>
      <c r="P106" s="200">
        <f t="shared" si="1"/>
        <v>0</v>
      </c>
      <c r="Q106" s="200">
        <v>0</v>
      </c>
      <c r="R106" s="200">
        <f t="shared" si="2"/>
        <v>0</v>
      </c>
      <c r="S106" s="200">
        <v>0</v>
      </c>
      <c r="T106" s="201">
        <f t="shared" si="3"/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2" t="s">
        <v>150</v>
      </c>
      <c r="AT106" s="202" t="s">
        <v>146</v>
      </c>
      <c r="AU106" s="202" t="s">
        <v>82</v>
      </c>
      <c r="AY106" s="19" t="s">
        <v>143</v>
      </c>
      <c r="BE106" s="203">
        <f t="shared" si="4"/>
        <v>0</v>
      </c>
      <c r="BF106" s="203">
        <f t="shared" si="5"/>
        <v>0</v>
      </c>
      <c r="BG106" s="203">
        <f t="shared" si="6"/>
        <v>0</v>
      </c>
      <c r="BH106" s="203">
        <f t="shared" si="7"/>
        <v>0</v>
      </c>
      <c r="BI106" s="203">
        <f t="shared" si="8"/>
        <v>0</v>
      </c>
      <c r="BJ106" s="19" t="s">
        <v>82</v>
      </c>
      <c r="BK106" s="203">
        <f t="shared" si="9"/>
        <v>0</v>
      </c>
      <c r="BL106" s="19" t="s">
        <v>150</v>
      </c>
      <c r="BM106" s="202" t="s">
        <v>340</v>
      </c>
    </row>
    <row r="107" spans="1:65" s="2" customFormat="1" ht="16.5" customHeight="1">
      <c r="A107" s="36"/>
      <c r="B107" s="37"/>
      <c r="C107" s="190" t="s">
        <v>7</v>
      </c>
      <c r="D107" s="190" t="s">
        <v>146</v>
      </c>
      <c r="E107" s="191" t="s">
        <v>1730</v>
      </c>
      <c r="F107" s="192" t="s">
        <v>1731</v>
      </c>
      <c r="G107" s="193" t="s">
        <v>1145</v>
      </c>
      <c r="H107" s="194">
        <v>20</v>
      </c>
      <c r="I107" s="195"/>
      <c r="J107" s="196">
        <f t="shared" si="0"/>
        <v>0</v>
      </c>
      <c r="K107" s="197"/>
      <c r="L107" s="41"/>
      <c r="M107" s="198" t="s">
        <v>19</v>
      </c>
      <c r="N107" s="199" t="s">
        <v>45</v>
      </c>
      <c r="O107" s="66"/>
      <c r="P107" s="200">
        <f t="shared" si="1"/>
        <v>0</v>
      </c>
      <c r="Q107" s="200">
        <v>0</v>
      </c>
      <c r="R107" s="200">
        <f t="shared" si="2"/>
        <v>0</v>
      </c>
      <c r="S107" s="200">
        <v>0</v>
      </c>
      <c r="T107" s="201">
        <f t="shared" si="3"/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2" t="s">
        <v>150</v>
      </c>
      <c r="AT107" s="202" t="s">
        <v>146</v>
      </c>
      <c r="AU107" s="202" t="s">
        <v>82</v>
      </c>
      <c r="AY107" s="19" t="s">
        <v>143</v>
      </c>
      <c r="BE107" s="203">
        <f t="shared" si="4"/>
        <v>0</v>
      </c>
      <c r="BF107" s="203">
        <f t="shared" si="5"/>
        <v>0</v>
      </c>
      <c r="BG107" s="203">
        <f t="shared" si="6"/>
        <v>0</v>
      </c>
      <c r="BH107" s="203">
        <f t="shared" si="7"/>
        <v>0</v>
      </c>
      <c r="BI107" s="203">
        <f t="shared" si="8"/>
        <v>0</v>
      </c>
      <c r="BJ107" s="19" t="s">
        <v>82</v>
      </c>
      <c r="BK107" s="203">
        <f t="shared" si="9"/>
        <v>0</v>
      </c>
      <c r="BL107" s="19" t="s">
        <v>150</v>
      </c>
      <c r="BM107" s="202" t="s">
        <v>353</v>
      </c>
    </row>
    <row r="108" spans="1:65" s="2" customFormat="1" ht="21.75" customHeight="1">
      <c r="A108" s="36"/>
      <c r="B108" s="37"/>
      <c r="C108" s="190" t="s">
        <v>255</v>
      </c>
      <c r="D108" s="190" t="s">
        <v>146</v>
      </c>
      <c r="E108" s="191" t="s">
        <v>1732</v>
      </c>
      <c r="F108" s="192" t="s">
        <v>1733</v>
      </c>
      <c r="G108" s="193" t="s">
        <v>1145</v>
      </c>
      <c r="H108" s="194">
        <v>4</v>
      </c>
      <c r="I108" s="195"/>
      <c r="J108" s="196">
        <f t="shared" si="0"/>
        <v>0</v>
      </c>
      <c r="K108" s="197"/>
      <c r="L108" s="41"/>
      <c r="M108" s="198" t="s">
        <v>19</v>
      </c>
      <c r="N108" s="199" t="s">
        <v>45</v>
      </c>
      <c r="O108" s="66"/>
      <c r="P108" s="200">
        <f t="shared" si="1"/>
        <v>0</v>
      </c>
      <c r="Q108" s="200">
        <v>0</v>
      </c>
      <c r="R108" s="200">
        <f t="shared" si="2"/>
        <v>0</v>
      </c>
      <c r="S108" s="200">
        <v>0</v>
      </c>
      <c r="T108" s="201">
        <f t="shared" si="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2" t="s">
        <v>150</v>
      </c>
      <c r="AT108" s="202" t="s">
        <v>146</v>
      </c>
      <c r="AU108" s="202" t="s">
        <v>82</v>
      </c>
      <c r="AY108" s="19" t="s">
        <v>143</v>
      </c>
      <c r="BE108" s="203">
        <f t="shared" si="4"/>
        <v>0</v>
      </c>
      <c r="BF108" s="203">
        <f t="shared" si="5"/>
        <v>0</v>
      </c>
      <c r="BG108" s="203">
        <f t="shared" si="6"/>
        <v>0</v>
      </c>
      <c r="BH108" s="203">
        <f t="shared" si="7"/>
        <v>0</v>
      </c>
      <c r="BI108" s="203">
        <f t="shared" si="8"/>
        <v>0</v>
      </c>
      <c r="BJ108" s="19" t="s">
        <v>82</v>
      </c>
      <c r="BK108" s="203">
        <f t="shared" si="9"/>
        <v>0</v>
      </c>
      <c r="BL108" s="19" t="s">
        <v>150</v>
      </c>
      <c r="BM108" s="202" t="s">
        <v>363</v>
      </c>
    </row>
    <row r="109" spans="1:65" s="2" customFormat="1" ht="33" customHeight="1">
      <c r="A109" s="36"/>
      <c r="B109" s="37"/>
      <c r="C109" s="190" t="s">
        <v>261</v>
      </c>
      <c r="D109" s="190" t="s">
        <v>146</v>
      </c>
      <c r="E109" s="191" t="s">
        <v>1734</v>
      </c>
      <c r="F109" s="192" t="s">
        <v>1735</v>
      </c>
      <c r="G109" s="193" t="s">
        <v>1145</v>
      </c>
      <c r="H109" s="194">
        <v>6</v>
      </c>
      <c r="I109" s="195"/>
      <c r="J109" s="196">
        <f t="shared" si="0"/>
        <v>0</v>
      </c>
      <c r="K109" s="197"/>
      <c r="L109" s="41"/>
      <c r="M109" s="198" t="s">
        <v>19</v>
      </c>
      <c r="N109" s="199" t="s">
        <v>45</v>
      </c>
      <c r="O109" s="66"/>
      <c r="P109" s="200">
        <f t="shared" si="1"/>
        <v>0</v>
      </c>
      <c r="Q109" s="200">
        <v>0</v>
      </c>
      <c r="R109" s="200">
        <f t="shared" si="2"/>
        <v>0</v>
      </c>
      <c r="S109" s="200">
        <v>0</v>
      </c>
      <c r="T109" s="201">
        <f t="shared" si="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2" t="s">
        <v>150</v>
      </c>
      <c r="AT109" s="202" t="s">
        <v>146</v>
      </c>
      <c r="AU109" s="202" t="s">
        <v>82</v>
      </c>
      <c r="AY109" s="19" t="s">
        <v>143</v>
      </c>
      <c r="BE109" s="203">
        <f t="shared" si="4"/>
        <v>0</v>
      </c>
      <c r="BF109" s="203">
        <f t="shared" si="5"/>
        <v>0</v>
      </c>
      <c r="BG109" s="203">
        <f t="shared" si="6"/>
        <v>0</v>
      </c>
      <c r="BH109" s="203">
        <f t="shared" si="7"/>
        <v>0</v>
      </c>
      <c r="BI109" s="203">
        <f t="shared" si="8"/>
        <v>0</v>
      </c>
      <c r="BJ109" s="19" t="s">
        <v>82</v>
      </c>
      <c r="BK109" s="203">
        <f t="shared" si="9"/>
        <v>0</v>
      </c>
      <c r="BL109" s="19" t="s">
        <v>150</v>
      </c>
      <c r="BM109" s="202" t="s">
        <v>372</v>
      </c>
    </row>
    <row r="110" spans="1:65" s="2" customFormat="1" ht="21.75" customHeight="1">
      <c r="A110" s="36"/>
      <c r="B110" s="37"/>
      <c r="C110" s="190" t="s">
        <v>265</v>
      </c>
      <c r="D110" s="190" t="s">
        <v>146</v>
      </c>
      <c r="E110" s="191" t="s">
        <v>1736</v>
      </c>
      <c r="F110" s="192" t="s">
        <v>1737</v>
      </c>
      <c r="G110" s="193" t="s">
        <v>1145</v>
      </c>
      <c r="H110" s="194">
        <v>2</v>
      </c>
      <c r="I110" s="195"/>
      <c r="J110" s="196">
        <f t="shared" si="0"/>
        <v>0</v>
      </c>
      <c r="K110" s="197"/>
      <c r="L110" s="41"/>
      <c r="M110" s="198" t="s">
        <v>19</v>
      </c>
      <c r="N110" s="199" t="s">
        <v>45</v>
      </c>
      <c r="O110" s="66"/>
      <c r="P110" s="200">
        <f t="shared" si="1"/>
        <v>0</v>
      </c>
      <c r="Q110" s="200">
        <v>0</v>
      </c>
      <c r="R110" s="200">
        <f t="shared" si="2"/>
        <v>0</v>
      </c>
      <c r="S110" s="200">
        <v>0</v>
      </c>
      <c r="T110" s="201">
        <f t="shared" si="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2" t="s">
        <v>150</v>
      </c>
      <c r="AT110" s="202" t="s">
        <v>146</v>
      </c>
      <c r="AU110" s="202" t="s">
        <v>82</v>
      </c>
      <c r="AY110" s="19" t="s">
        <v>143</v>
      </c>
      <c r="BE110" s="203">
        <f t="shared" si="4"/>
        <v>0</v>
      </c>
      <c r="BF110" s="203">
        <f t="shared" si="5"/>
        <v>0</v>
      </c>
      <c r="BG110" s="203">
        <f t="shared" si="6"/>
        <v>0</v>
      </c>
      <c r="BH110" s="203">
        <f t="shared" si="7"/>
        <v>0</v>
      </c>
      <c r="BI110" s="203">
        <f t="shared" si="8"/>
        <v>0</v>
      </c>
      <c r="BJ110" s="19" t="s">
        <v>82</v>
      </c>
      <c r="BK110" s="203">
        <f t="shared" si="9"/>
        <v>0</v>
      </c>
      <c r="BL110" s="19" t="s">
        <v>150</v>
      </c>
      <c r="BM110" s="202" t="s">
        <v>385</v>
      </c>
    </row>
    <row r="111" spans="1:65" s="2" customFormat="1" ht="16.5" customHeight="1">
      <c r="A111" s="36"/>
      <c r="B111" s="37"/>
      <c r="C111" s="190" t="s">
        <v>269</v>
      </c>
      <c r="D111" s="190" t="s">
        <v>146</v>
      </c>
      <c r="E111" s="191" t="s">
        <v>1738</v>
      </c>
      <c r="F111" s="192" t="s">
        <v>1739</v>
      </c>
      <c r="G111" s="193" t="s">
        <v>1145</v>
      </c>
      <c r="H111" s="194">
        <v>41</v>
      </c>
      <c r="I111" s="195"/>
      <c r="J111" s="196">
        <f t="shared" si="0"/>
        <v>0</v>
      </c>
      <c r="K111" s="197"/>
      <c r="L111" s="41"/>
      <c r="M111" s="198" t="s">
        <v>19</v>
      </c>
      <c r="N111" s="199" t="s">
        <v>45</v>
      </c>
      <c r="O111" s="66"/>
      <c r="P111" s="200">
        <f t="shared" si="1"/>
        <v>0</v>
      </c>
      <c r="Q111" s="200">
        <v>0</v>
      </c>
      <c r="R111" s="200">
        <f t="shared" si="2"/>
        <v>0</v>
      </c>
      <c r="S111" s="200">
        <v>0</v>
      </c>
      <c r="T111" s="201">
        <f t="shared" si="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2" t="s">
        <v>150</v>
      </c>
      <c r="AT111" s="202" t="s">
        <v>146</v>
      </c>
      <c r="AU111" s="202" t="s">
        <v>82</v>
      </c>
      <c r="AY111" s="19" t="s">
        <v>143</v>
      </c>
      <c r="BE111" s="203">
        <f t="shared" si="4"/>
        <v>0</v>
      </c>
      <c r="BF111" s="203">
        <f t="shared" si="5"/>
        <v>0</v>
      </c>
      <c r="BG111" s="203">
        <f t="shared" si="6"/>
        <v>0</v>
      </c>
      <c r="BH111" s="203">
        <f t="shared" si="7"/>
        <v>0</v>
      </c>
      <c r="BI111" s="203">
        <f t="shared" si="8"/>
        <v>0</v>
      </c>
      <c r="BJ111" s="19" t="s">
        <v>82</v>
      </c>
      <c r="BK111" s="203">
        <f t="shared" si="9"/>
        <v>0</v>
      </c>
      <c r="BL111" s="19" t="s">
        <v>150</v>
      </c>
      <c r="BM111" s="202" t="s">
        <v>395</v>
      </c>
    </row>
    <row r="112" spans="1:65" s="2" customFormat="1" ht="16.5" customHeight="1">
      <c r="A112" s="36"/>
      <c r="B112" s="37"/>
      <c r="C112" s="190" t="s">
        <v>274</v>
      </c>
      <c r="D112" s="190" t="s">
        <v>146</v>
      </c>
      <c r="E112" s="191" t="s">
        <v>1740</v>
      </c>
      <c r="F112" s="192" t="s">
        <v>1741</v>
      </c>
      <c r="G112" s="193" t="s">
        <v>186</v>
      </c>
      <c r="H112" s="194">
        <v>25</v>
      </c>
      <c r="I112" s="195"/>
      <c r="J112" s="196">
        <f t="shared" si="0"/>
        <v>0</v>
      </c>
      <c r="K112" s="197"/>
      <c r="L112" s="41"/>
      <c r="M112" s="198" t="s">
        <v>19</v>
      </c>
      <c r="N112" s="199" t="s">
        <v>45</v>
      </c>
      <c r="O112" s="66"/>
      <c r="P112" s="200">
        <f t="shared" si="1"/>
        <v>0</v>
      </c>
      <c r="Q112" s="200">
        <v>0</v>
      </c>
      <c r="R112" s="200">
        <f t="shared" si="2"/>
        <v>0</v>
      </c>
      <c r="S112" s="200">
        <v>0</v>
      </c>
      <c r="T112" s="201">
        <f t="shared" si="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2" t="s">
        <v>150</v>
      </c>
      <c r="AT112" s="202" t="s">
        <v>146</v>
      </c>
      <c r="AU112" s="202" t="s">
        <v>82</v>
      </c>
      <c r="AY112" s="19" t="s">
        <v>143</v>
      </c>
      <c r="BE112" s="203">
        <f t="shared" si="4"/>
        <v>0</v>
      </c>
      <c r="BF112" s="203">
        <f t="shared" si="5"/>
        <v>0</v>
      </c>
      <c r="BG112" s="203">
        <f t="shared" si="6"/>
        <v>0</v>
      </c>
      <c r="BH112" s="203">
        <f t="shared" si="7"/>
        <v>0</v>
      </c>
      <c r="BI112" s="203">
        <f t="shared" si="8"/>
        <v>0</v>
      </c>
      <c r="BJ112" s="19" t="s">
        <v>82</v>
      </c>
      <c r="BK112" s="203">
        <f t="shared" si="9"/>
        <v>0</v>
      </c>
      <c r="BL112" s="19" t="s">
        <v>150</v>
      </c>
      <c r="BM112" s="202" t="s">
        <v>403</v>
      </c>
    </row>
    <row r="113" spans="1:65" s="2" customFormat="1" ht="16.5" customHeight="1">
      <c r="A113" s="36"/>
      <c r="B113" s="37"/>
      <c r="C113" s="190" t="s">
        <v>278</v>
      </c>
      <c r="D113" s="190" t="s">
        <v>146</v>
      </c>
      <c r="E113" s="191" t="s">
        <v>1742</v>
      </c>
      <c r="F113" s="192" t="s">
        <v>1743</v>
      </c>
      <c r="G113" s="193" t="s">
        <v>186</v>
      </c>
      <c r="H113" s="194">
        <v>60</v>
      </c>
      <c r="I113" s="195"/>
      <c r="J113" s="196">
        <f t="shared" si="0"/>
        <v>0</v>
      </c>
      <c r="K113" s="197"/>
      <c r="L113" s="41"/>
      <c r="M113" s="198" t="s">
        <v>19</v>
      </c>
      <c r="N113" s="199" t="s">
        <v>45</v>
      </c>
      <c r="O113" s="66"/>
      <c r="P113" s="200">
        <f t="shared" si="1"/>
        <v>0</v>
      </c>
      <c r="Q113" s="200">
        <v>0</v>
      </c>
      <c r="R113" s="200">
        <f t="shared" si="2"/>
        <v>0</v>
      </c>
      <c r="S113" s="200">
        <v>0</v>
      </c>
      <c r="T113" s="201">
        <f t="shared" si="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2" t="s">
        <v>150</v>
      </c>
      <c r="AT113" s="202" t="s">
        <v>146</v>
      </c>
      <c r="AU113" s="202" t="s">
        <v>82</v>
      </c>
      <c r="AY113" s="19" t="s">
        <v>143</v>
      </c>
      <c r="BE113" s="203">
        <f t="shared" si="4"/>
        <v>0</v>
      </c>
      <c r="BF113" s="203">
        <f t="shared" si="5"/>
        <v>0</v>
      </c>
      <c r="BG113" s="203">
        <f t="shared" si="6"/>
        <v>0</v>
      </c>
      <c r="BH113" s="203">
        <f t="shared" si="7"/>
        <v>0</v>
      </c>
      <c r="BI113" s="203">
        <f t="shared" si="8"/>
        <v>0</v>
      </c>
      <c r="BJ113" s="19" t="s">
        <v>82</v>
      </c>
      <c r="BK113" s="203">
        <f t="shared" si="9"/>
        <v>0</v>
      </c>
      <c r="BL113" s="19" t="s">
        <v>150</v>
      </c>
      <c r="BM113" s="202" t="s">
        <v>412</v>
      </c>
    </row>
    <row r="114" spans="1:65" s="2" customFormat="1" ht="16.5" customHeight="1">
      <c r="A114" s="36"/>
      <c r="B114" s="37"/>
      <c r="C114" s="190" t="s">
        <v>282</v>
      </c>
      <c r="D114" s="190" t="s">
        <v>146</v>
      </c>
      <c r="E114" s="191" t="s">
        <v>1744</v>
      </c>
      <c r="F114" s="192" t="s">
        <v>1745</v>
      </c>
      <c r="G114" s="193" t="s">
        <v>186</v>
      </c>
      <c r="H114" s="194">
        <v>40</v>
      </c>
      <c r="I114" s="195"/>
      <c r="J114" s="196">
        <f t="shared" si="0"/>
        <v>0</v>
      </c>
      <c r="K114" s="197"/>
      <c r="L114" s="41"/>
      <c r="M114" s="198" t="s">
        <v>19</v>
      </c>
      <c r="N114" s="199" t="s">
        <v>45</v>
      </c>
      <c r="O114" s="66"/>
      <c r="P114" s="200">
        <f t="shared" si="1"/>
        <v>0</v>
      </c>
      <c r="Q114" s="200">
        <v>0</v>
      </c>
      <c r="R114" s="200">
        <f t="shared" si="2"/>
        <v>0</v>
      </c>
      <c r="S114" s="200">
        <v>0</v>
      </c>
      <c r="T114" s="201">
        <f t="shared" si="3"/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2" t="s">
        <v>150</v>
      </c>
      <c r="AT114" s="202" t="s">
        <v>146</v>
      </c>
      <c r="AU114" s="202" t="s">
        <v>82</v>
      </c>
      <c r="AY114" s="19" t="s">
        <v>143</v>
      </c>
      <c r="BE114" s="203">
        <f t="shared" si="4"/>
        <v>0</v>
      </c>
      <c r="BF114" s="203">
        <f t="shared" si="5"/>
        <v>0</v>
      </c>
      <c r="BG114" s="203">
        <f t="shared" si="6"/>
        <v>0</v>
      </c>
      <c r="BH114" s="203">
        <f t="shared" si="7"/>
        <v>0</v>
      </c>
      <c r="BI114" s="203">
        <f t="shared" si="8"/>
        <v>0</v>
      </c>
      <c r="BJ114" s="19" t="s">
        <v>82</v>
      </c>
      <c r="BK114" s="203">
        <f t="shared" si="9"/>
        <v>0</v>
      </c>
      <c r="BL114" s="19" t="s">
        <v>150</v>
      </c>
      <c r="BM114" s="202" t="s">
        <v>421</v>
      </c>
    </row>
    <row r="115" spans="1:65" s="2" customFormat="1" ht="16.5" customHeight="1">
      <c r="A115" s="36"/>
      <c r="B115" s="37"/>
      <c r="C115" s="190" t="s">
        <v>286</v>
      </c>
      <c r="D115" s="190" t="s">
        <v>146</v>
      </c>
      <c r="E115" s="191" t="s">
        <v>1746</v>
      </c>
      <c r="F115" s="192" t="s">
        <v>1747</v>
      </c>
      <c r="G115" s="193" t="s">
        <v>186</v>
      </c>
      <c r="H115" s="194">
        <v>75</v>
      </c>
      <c r="I115" s="195"/>
      <c r="J115" s="196">
        <f t="shared" si="0"/>
        <v>0</v>
      </c>
      <c r="K115" s="197"/>
      <c r="L115" s="41"/>
      <c r="M115" s="198" t="s">
        <v>19</v>
      </c>
      <c r="N115" s="199" t="s">
        <v>45</v>
      </c>
      <c r="O115" s="66"/>
      <c r="P115" s="200">
        <f t="shared" si="1"/>
        <v>0</v>
      </c>
      <c r="Q115" s="200">
        <v>0</v>
      </c>
      <c r="R115" s="200">
        <f t="shared" si="2"/>
        <v>0</v>
      </c>
      <c r="S115" s="200">
        <v>0</v>
      </c>
      <c r="T115" s="201">
        <f t="shared" si="3"/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2" t="s">
        <v>150</v>
      </c>
      <c r="AT115" s="202" t="s">
        <v>146</v>
      </c>
      <c r="AU115" s="202" t="s">
        <v>82</v>
      </c>
      <c r="AY115" s="19" t="s">
        <v>143</v>
      </c>
      <c r="BE115" s="203">
        <f t="shared" si="4"/>
        <v>0</v>
      </c>
      <c r="BF115" s="203">
        <f t="shared" si="5"/>
        <v>0</v>
      </c>
      <c r="BG115" s="203">
        <f t="shared" si="6"/>
        <v>0</v>
      </c>
      <c r="BH115" s="203">
        <f t="shared" si="7"/>
        <v>0</v>
      </c>
      <c r="BI115" s="203">
        <f t="shared" si="8"/>
        <v>0</v>
      </c>
      <c r="BJ115" s="19" t="s">
        <v>82</v>
      </c>
      <c r="BK115" s="203">
        <f t="shared" si="9"/>
        <v>0</v>
      </c>
      <c r="BL115" s="19" t="s">
        <v>150</v>
      </c>
      <c r="BM115" s="202" t="s">
        <v>432</v>
      </c>
    </row>
    <row r="116" spans="1:65" s="2" customFormat="1" ht="16.5" customHeight="1">
      <c r="A116" s="36"/>
      <c r="B116" s="37"/>
      <c r="C116" s="190" t="s">
        <v>291</v>
      </c>
      <c r="D116" s="190" t="s">
        <v>146</v>
      </c>
      <c r="E116" s="191" t="s">
        <v>1748</v>
      </c>
      <c r="F116" s="192" t="s">
        <v>1749</v>
      </c>
      <c r="G116" s="193" t="s">
        <v>186</v>
      </c>
      <c r="H116" s="194">
        <v>560</v>
      </c>
      <c r="I116" s="195"/>
      <c r="J116" s="196">
        <f t="shared" si="0"/>
        <v>0</v>
      </c>
      <c r="K116" s="197"/>
      <c r="L116" s="41"/>
      <c r="M116" s="198" t="s">
        <v>19</v>
      </c>
      <c r="N116" s="199" t="s">
        <v>45</v>
      </c>
      <c r="O116" s="66"/>
      <c r="P116" s="200">
        <f t="shared" si="1"/>
        <v>0</v>
      </c>
      <c r="Q116" s="200">
        <v>0</v>
      </c>
      <c r="R116" s="200">
        <f t="shared" si="2"/>
        <v>0</v>
      </c>
      <c r="S116" s="200">
        <v>0</v>
      </c>
      <c r="T116" s="201">
        <f t="shared" si="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2" t="s">
        <v>150</v>
      </c>
      <c r="AT116" s="202" t="s">
        <v>146</v>
      </c>
      <c r="AU116" s="202" t="s">
        <v>82</v>
      </c>
      <c r="AY116" s="19" t="s">
        <v>143</v>
      </c>
      <c r="BE116" s="203">
        <f t="shared" si="4"/>
        <v>0</v>
      </c>
      <c r="BF116" s="203">
        <f t="shared" si="5"/>
        <v>0</v>
      </c>
      <c r="BG116" s="203">
        <f t="shared" si="6"/>
        <v>0</v>
      </c>
      <c r="BH116" s="203">
        <f t="shared" si="7"/>
        <v>0</v>
      </c>
      <c r="BI116" s="203">
        <f t="shared" si="8"/>
        <v>0</v>
      </c>
      <c r="BJ116" s="19" t="s">
        <v>82</v>
      </c>
      <c r="BK116" s="203">
        <f t="shared" si="9"/>
        <v>0</v>
      </c>
      <c r="BL116" s="19" t="s">
        <v>150</v>
      </c>
      <c r="BM116" s="202" t="s">
        <v>445</v>
      </c>
    </row>
    <row r="117" spans="1:65" s="2" customFormat="1" ht="16.5" customHeight="1">
      <c r="A117" s="36"/>
      <c r="B117" s="37"/>
      <c r="C117" s="190" t="s">
        <v>295</v>
      </c>
      <c r="D117" s="190" t="s">
        <v>146</v>
      </c>
      <c r="E117" s="191" t="s">
        <v>1750</v>
      </c>
      <c r="F117" s="192" t="s">
        <v>1751</v>
      </c>
      <c r="G117" s="193" t="s">
        <v>186</v>
      </c>
      <c r="H117" s="194">
        <v>190</v>
      </c>
      <c r="I117" s="195"/>
      <c r="J117" s="196">
        <f t="shared" si="0"/>
        <v>0</v>
      </c>
      <c r="K117" s="197"/>
      <c r="L117" s="41"/>
      <c r="M117" s="198" t="s">
        <v>19</v>
      </c>
      <c r="N117" s="199" t="s">
        <v>45</v>
      </c>
      <c r="O117" s="66"/>
      <c r="P117" s="200">
        <f t="shared" si="1"/>
        <v>0</v>
      </c>
      <c r="Q117" s="200">
        <v>0</v>
      </c>
      <c r="R117" s="200">
        <f t="shared" si="2"/>
        <v>0</v>
      </c>
      <c r="S117" s="200">
        <v>0</v>
      </c>
      <c r="T117" s="201">
        <f t="shared" si="3"/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2" t="s">
        <v>150</v>
      </c>
      <c r="AT117" s="202" t="s">
        <v>146</v>
      </c>
      <c r="AU117" s="202" t="s">
        <v>82</v>
      </c>
      <c r="AY117" s="19" t="s">
        <v>143</v>
      </c>
      <c r="BE117" s="203">
        <f t="shared" si="4"/>
        <v>0</v>
      </c>
      <c r="BF117" s="203">
        <f t="shared" si="5"/>
        <v>0</v>
      </c>
      <c r="BG117" s="203">
        <f t="shared" si="6"/>
        <v>0</v>
      </c>
      <c r="BH117" s="203">
        <f t="shared" si="7"/>
        <v>0</v>
      </c>
      <c r="BI117" s="203">
        <f t="shared" si="8"/>
        <v>0</v>
      </c>
      <c r="BJ117" s="19" t="s">
        <v>82</v>
      </c>
      <c r="BK117" s="203">
        <f t="shared" si="9"/>
        <v>0</v>
      </c>
      <c r="BL117" s="19" t="s">
        <v>150</v>
      </c>
      <c r="BM117" s="202" t="s">
        <v>454</v>
      </c>
    </row>
    <row r="118" spans="1:65" s="2" customFormat="1" ht="16.5" customHeight="1">
      <c r="A118" s="36"/>
      <c r="B118" s="37"/>
      <c r="C118" s="190" t="s">
        <v>299</v>
      </c>
      <c r="D118" s="190" t="s">
        <v>146</v>
      </c>
      <c r="E118" s="191" t="s">
        <v>1752</v>
      </c>
      <c r="F118" s="192" t="s">
        <v>1753</v>
      </c>
      <c r="G118" s="193" t="s">
        <v>186</v>
      </c>
      <c r="H118" s="194">
        <v>75</v>
      </c>
      <c r="I118" s="195"/>
      <c r="J118" s="196">
        <f t="shared" si="0"/>
        <v>0</v>
      </c>
      <c r="K118" s="197"/>
      <c r="L118" s="41"/>
      <c r="M118" s="198" t="s">
        <v>19</v>
      </c>
      <c r="N118" s="199" t="s">
        <v>45</v>
      </c>
      <c r="O118" s="66"/>
      <c r="P118" s="200">
        <f t="shared" si="1"/>
        <v>0</v>
      </c>
      <c r="Q118" s="200">
        <v>0</v>
      </c>
      <c r="R118" s="200">
        <f t="shared" si="2"/>
        <v>0</v>
      </c>
      <c r="S118" s="200">
        <v>0</v>
      </c>
      <c r="T118" s="201">
        <f t="shared" si="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2" t="s">
        <v>150</v>
      </c>
      <c r="AT118" s="202" t="s">
        <v>146</v>
      </c>
      <c r="AU118" s="202" t="s">
        <v>82</v>
      </c>
      <c r="AY118" s="19" t="s">
        <v>143</v>
      </c>
      <c r="BE118" s="203">
        <f t="shared" si="4"/>
        <v>0</v>
      </c>
      <c r="BF118" s="203">
        <f t="shared" si="5"/>
        <v>0</v>
      </c>
      <c r="BG118" s="203">
        <f t="shared" si="6"/>
        <v>0</v>
      </c>
      <c r="BH118" s="203">
        <f t="shared" si="7"/>
        <v>0</v>
      </c>
      <c r="BI118" s="203">
        <f t="shared" si="8"/>
        <v>0</v>
      </c>
      <c r="BJ118" s="19" t="s">
        <v>82</v>
      </c>
      <c r="BK118" s="203">
        <f t="shared" si="9"/>
        <v>0</v>
      </c>
      <c r="BL118" s="19" t="s">
        <v>150</v>
      </c>
      <c r="BM118" s="202" t="s">
        <v>465</v>
      </c>
    </row>
    <row r="119" spans="1:65" s="2" customFormat="1" ht="16.5" customHeight="1">
      <c r="A119" s="36"/>
      <c r="B119" s="37"/>
      <c r="C119" s="190" t="s">
        <v>303</v>
      </c>
      <c r="D119" s="190" t="s">
        <v>146</v>
      </c>
      <c r="E119" s="191" t="s">
        <v>1754</v>
      </c>
      <c r="F119" s="192" t="s">
        <v>1755</v>
      </c>
      <c r="G119" s="193" t="s">
        <v>186</v>
      </c>
      <c r="H119" s="194">
        <v>1000</v>
      </c>
      <c r="I119" s="195"/>
      <c r="J119" s="196">
        <f t="shared" si="0"/>
        <v>0</v>
      </c>
      <c r="K119" s="197"/>
      <c r="L119" s="41"/>
      <c r="M119" s="198" t="s">
        <v>19</v>
      </c>
      <c r="N119" s="199" t="s">
        <v>45</v>
      </c>
      <c r="O119" s="66"/>
      <c r="P119" s="200">
        <f t="shared" si="1"/>
        <v>0</v>
      </c>
      <c r="Q119" s="200">
        <v>0</v>
      </c>
      <c r="R119" s="200">
        <f t="shared" si="2"/>
        <v>0</v>
      </c>
      <c r="S119" s="200">
        <v>0</v>
      </c>
      <c r="T119" s="201">
        <f t="shared" si="3"/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2" t="s">
        <v>150</v>
      </c>
      <c r="AT119" s="202" t="s">
        <v>146</v>
      </c>
      <c r="AU119" s="202" t="s">
        <v>82</v>
      </c>
      <c r="AY119" s="19" t="s">
        <v>143</v>
      </c>
      <c r="BE119" s="203">
        <f t="shared" si="4"/>
        <v>0</v>
      </c>
      <c r="BF119" s="203">
        <f t="shared" si="5"/>
        <v>0</v>
      </c>
      <c r="BG119" s="203">
        <f t="shared" si="6"/>
        <v>0</v>
      </c>
      <c r="BH119" s="203">
        <f t="shared" si="7"/>
        <v>0</v>
      </c>
      <c r="BI119" s="203">
        <f t="shared" si="8"/>
        <v>0</v>
      </c>
      <c r="BJ119" s="19" t="s">
        <v>82</v>
      </c>
      <c r="BK119" s="203">
        <f t="shared" si="9"/>
        <v>0</v>
      </c>
      <c r="BL119" s="19" t="s">
        <v>150</v>
      </c>
      <c r="BM119" s="202" t="s">
        <v>476</v>
      </c>
    </row>
    <row r="120" spans="1:65" s="2" customFormat="1" ht="16.5" customHeight="1">
      <c r="A120" s="36"/>
      <c r="B120" s="37"/>
      <c r="C120" s="190" t="s">
        <v>307</v>
      </c>
      <c r="D120" s="190" t="s">
        <v>146</v>
      </c>
      <c r="E120" s="191" t="s">
        <v>1756</v>
      </c>
      <c r="F120" s="192" t="s">
        <v>1757</v>
      </c>
      <c r="G120" s="193" t="s">
        <v>186</v>
      </c>
      <c r="H120" s="194">
        <v>25</v>
      </c>
      <c r="I120" s="195"/>
      <c r="J120" s="196">
        <f t="shared" si="0"/>
        <v>0</v>
      </c>
      <c r="K120" s="197"/>
      <c r="L120" s="41"/>
      <c r="M120" s="198" t="s">
        <v>19</v>
      </c>
      <c r="N120" s="199" t="s">
        <v>45</v>
      </c>
      <c r="O120" s="66"/>
      <c r="P120" s="200">
        <f t="shared" si="1"/>
        <v>0</v>
      </c>
      <c r="Q120" s="200">
        <v>0</v>
      </c>
      <c r="R120" s="200">
        <f t="shared" si="2"/>
        <v>0</v>
      </c>
      <c r="S120" s="200">
        <v>0</v>
      </c>
      <c r="T120" s="201">
        <f t="shared" si="3"/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2" t="s">
        <v>150</v>
      </c>
      <c r="AT120" s="202" t="s">
        <v>146</v>
      </c>
      <c r="AU120" s="202" t="s">
        <v>82</v>
      </c>
      <c r="AY120" s="19" t="s">
        <v>143</v>
      </c>
      <c r="BE120" s="203">
        <f t="shared" si="4"/>
        <v>0</v>
      </c>
      <c r="BF120" s="203">
        <f t="shared" si="5"/>
        <v>0</v>
      </c>
      <c r="BG120" s="203">
        <f t="shared" si="6"/>
        <v>0</v>
      </c>
      <c r="BH120" s="203">
        <f t="shared" si="7"/>
        <v>0</v>
      </c>
      <c r="BI120" s="203">
        <f t="shared" si="8"/>
        <v>0</v>
      </c>
      <c r="BJ120" s="19" t="s">
        <v>82</v>
      </c>
      <c r="BK120" s="203">
        <f t="shared" si="9"/>
        <v>0</v>
      </c>
      <c r="BL120" s="19" t="s">
        <v>150</v>
      </c>
      <c r="BM120" s="202" t="s">
        <v>484</v>
      </c>
    </row>
    <row r="121" spans="1:65" s="2" customFormat="1" ht="16.5" customHeight="1">
      <c r="A121" s="36"/>
      <c r="B121" s="37"/>
      <c r="C121" s="190" t="s">
        <v>311</v>
      </c>
      <c r="D121" s="190" t="s">
        <v>146</v>
      </c>
      <c r="E121" s="191" t="s">
        <v>1758</v>
      </c>
      <c r="F121" s="192" t="s">
        <v>1759</v>
      </c>
      <c r="G121" s="193" t="s">
        <v>186</v>
      </c>
      <c r="H121" s="194">
        <v>20</v>
      </c>
      <c r="I121" s="195"/>
      <c r="J121" s="196">
        <f t="shared" si="0"/>
        <v>0</v>
      </c>
      <c r="K121" s="197"/>
      <c r="L121" s="41"/>
      <c r="M121" s="198" t="s">
        <v>19</v>
      </c>
      <c r="N121" s="199" t="s">
        <v>45</v>
      </c>
      <c r="O121" s="66"/>
      <c r="P121" s="200">
        <f t="shared" si="1"/>
        <v>0</v>
      </c>
      <c r="Q121" s="200">
        <v>0</v>
      </c>
      <c r="R121" s="200">
        <f t="shared" si="2"/>
        <v>0</v>
      </c>
      <c r="S121" s="200">
        <v>0</v>
      </c>
      <c r="T121" s="201">
        <f t="shared" si="3"/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2" t="s">
        <v>150</v>
      </c>
      <c r="AT121" s="202" t="s">
        <v>146</v>
      </c>
      <c r="AU121" s="202" t="s">
        <v>82</v>
      </c>
      <c r="AY121" s="19" t="s">
        <v>143</v>
      </c>
      <c r="BE121" s="203">
        <f t="shared" si="4"/>
        <v>0</v>
      </c>
      <c r="BF121" s="203">
        <f t="shared" si="5"/>
        <v>0</v>
      </c>
      <c r="BG121" s="203">
        <f t="shared" si="6"/>
        <v>0</v>
      </c>
      <c r="BH121" s="203">
        <f t="shared" si="7"/>
        <v>0</v>
      </c>
      <c r="BI121" s="203">
        <f t="shared" si="8"/>
        <v>0</v>
      </c>
      <c r="BJ121" s="19" t="s">
        <v>82</v>
      </c>
      <c r="BK121" s="203">
        <f t="shared" si="9"/>
        <v>0</v>
      </c>
      <c r="BL121" s="19" t="s">
        <v>150</v>
      </c>
      <c r="BM121" s="202" t="s">
        <v>494</v>
      </c>
    </row>
    <row r="122" spans="1:65" s="2" customFormat="1" ht="16.5" customHeight="1">
      <c r="A122" s="36"/>
      <c r="B122" s="37"/>
      <c r="C122" s="190" t="s">
        <v>317</v>
      </c>
      <c r="D122" s="190" t="s">
        <v>146</v>
      </c>
      <c r="E122" s="191" t="s">
        <v>1760</v>
      </c>
      <c r="F122" s="192" t="s">
        <v>1761</v>
      </c>
      <c r="G122" s="193" t="s">
        <v>186</v>
      </c>
      <c r="H122" s="194">
        <v>50</v>
      </c>
      <c r="I122" s="195"/>
      <c r="J122" s="196">
        <f t="shared" si="0"/>
        <v>0</v>
      </c>
      <c r="K122" s="197"/>
      <c r="L122" s="41"/>
      <c r="M122" s="198" t="s">
        <v>19</v>
      </c>
      <c r="N122" s="199" t="s">
        <v>45</v>
      </c>
      <c r="O122" s="66"/>
      <c r="P122" s="200">
        <f t="shared" si="1"/>
        <v>0</v>
      </c>
      <c r="Q122" s="200">
        <v>0</v>
      </c>
      <c r="R122" s="200">
        <f t="shared" si="2"/>
        <v>0</v>
      </c>
      <c r="S122" s="200">
        <v>0</v>
      </c>
      <c r="T122" s="201">
        <f t="shared" si="3"/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2" t="s">
        <v>150</v>
      </c>
      <c r="AT122" s="202" t="s">
        <v>146</v>
      </c>
      <c r="AU122" s="202" t="s">
        <v>82</v>
      </c>
      <c r="AY122" s="19" t="s">
        <v>143</v>
      </c>
      <c r="BE122" s="203">
        <f t="shared" si="4"/>
        <v>0</v>
      </c>
      <c r="BF122" s="203">
        <f t="shared" si="5"/>
        <v>0</v>
      </c>
      <c r="BG122" s="203">
        <f t="shared" si="6"/>
        <v>0</v>
      </c>
      <c r="BH122" s="203">
        <f t="shared" si="7"/>
        <v>0</v>
      </c>
      <c r="BI122" s="203">
        <f t="shared" si="8"/>
        <v>0</v>
      </c>
      <c r="BJ122" s="19" t="s">
        <v>82</v>
      </c>
      <c r="BK122" s="203">
        <f t="shared" si="9"/>
        <v>0</v>
      </c>
      <c r="BL122" s="19" t="s">
        <v>150</v>
      </c>
      <c r="BM122" s="202" t="s">
        <v>502</v>
      </c>
    </row>
    <row r="123" spans="1:65" s="2" customFormat="1" ht="16.5" customHeight="1">
      <c r="A123" s="36"/>
      <c r="B123" s="37"/>
      <c r="C123" s="190" t="s">
        <v>327</v>
      </c>
      <c r="D123" s="190" t="s">
        <v>146</v>
      </c>
      <c r="E123" s="191" t="s">
        <v>1762</v>
      </c>
      <c r="F123" s="192" t="s">
        <v>1763</v>
      </c>
      <c r="G123" s="193" t="s">
        <v>186</v>
      </c>
      <c r="H123" s="194">
        <v>70</v>
      </c>
      <c r="I123" s="195"/>
      <c r="J123" s="196">
        <f t="shared" si="0"/>
        <v>0</v>
      </c>
      <c r="K123" s="197"/>
      <c r="L123" s="41"/>
      <c r="M123" s="198" t="s">
        <v>19</v>
      </c>
      <c r="N123" s="199" t="s">
        <v>45</v>
      </c>
      <c r="O123" s="66"/>
      <c r="P123" s="200">
        <f t="shared" si="1"/>
        <v>0</v>
      </c>
      <c r="Q123" s="200">
        <v>0</v>
      </c>
      <c r="R123" s="200">
        <f t="shared" si="2"/>
        <v>0</v>
      </c>
      <c r="S123" s="200">
        <v>0</v>
      </c>
      <c r="T123" s="201">
        <f t="shared" si="3"/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2" t="s">
        <v>150</v>
      </c>
      <c r="AT123" s="202" t="s">
        <v>146</v>
      </c>
      <c r="AU123" s="202" t="s">
        <v>82</v>
      </c>
      <c r="AY123" s="19" t="s">
        <v>143</v>
      </c>
      <c r="BE123" s="203">
        <f t="shared" si="4"/>
        <v>0</v>
      </c>
      <c r="BF123" s="203">
        <f t="shared" si="5"/>
        <v>0</v>
      </c>
      <c r="BG123" s="203">
        <f t="shared" si="6"/>
        <v>0</v>
      </c>
      <c r="BH123" s="203">
        <f t="shared" si="7"/>
        <v>0</v>
      </c>
      <c r="BI123" s="203">
        <f t="shared" si="8"/>
        <v>0</v>
      </c>
      <c r="BJ123" s="19" t="s">
        <v>82</v>
      </c>
      <c r="BK123" s="203">
        <f t="shared" si="9"/>
        <v>0</v>
      </c>
      <c r="BL123" s="19" t="s">
        <v>150</v>
      </c>
      <c r="BM123" s="202" t="s">
        <v>510</v>
      </c>
    </row>
    <row r="124" spans="1:65" s="2" customFormat="1" ht="16.5" customHeight="1">
      <c r="A124" s="36"/>
      <c r="B124" s="37"/>
      <c r="C124" s="190" t="s">
        <v>332</v>
      </c>
      <c r="D124" s="190" t="s">
        <v>146</v>
      </c>
      <c r="E124" s="191" t="s">
        <v>1764</v>
      </c>
      <c r="F124" s="192" t="s">
        <v>1765</v>
      </c>
      <c r="G124" s="193" t="s">
        <v>1145</v>
      </c>
      <c r="H124" s="194">
        <v>35</v>
      </c>
      <c r="I124" s="195"/>
      <c r="J124" s="196">
        <f t="shared" si="0"/>
        <v>0</v>
      </c>
      <c r="K124" s="197"/>
      <c r="L124" s="41"/>
      <c r="M124" s="198" t="s">
        <v>19</v>
      </c>
      <c r="N124" s="199" t="s">
        <v>45</v>
      </c>
      <c r="O124" s="66"/>
      <c r="P124" s="200">
        <f t="shared" si="1"/>
        <v>0</v>
      </c>
      <c r="Q124" s="200">
        <v>0</v>
      </c>
      <c r="R124" s="200">
        <f t="shared" si="2"/>
        <v>0</v>
      </c>
      <c r="S124" s="200">
        <v>0</v>
      </c>
      <c r="T124" s="201">
        <f t="shared" si="3"/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2" t="s">
        <v>150</v>
      </c>
      <c r="AT124" s="202" t="s">
        <v>146</v>
      </c>
      <c r="AU124" s="202" t="s">
        <v>82</v>
      </c>
      <c r="AY124" s="19" t="s">
        <v>143</v>
      </c>
      <c r="BE124" s="203">
        <f t="shared" si="4"/>
        <v>0</v>
      </c>
      <c r="BF124" s="203">
        <f t="shared" si="5"/>
        <v>0</v>
      </c>
      <c r="BG124" s="203">
        <f t="shared" si="6"/>
        <v>0</v>
      </c>
      <c r="BH124" s="203">
        <f t="shared" si="7"/>
        <v>0</v>
      </c>
      <c r="BI124" s="203">
        <f t="shared" si="8"/>
        <v>0</v>
      </c>
      <c r="BJ124" s="19" t="s">
        <v>82</v>
      </c>
      <c r="BK124" s="203">
        <f t="shared" si="9"/>
        <v>0</v>
      </c>
      <c r="BL124" s="19" t="s">
        <v>150</v>
      </c>
      <c r="BM124" s="202" t="s">
        <v>519</v>
      </c>
    </row>
    <row r="125" spans="1:65" s="2" customFormat="1" ht="16.5" customHeight="1">
      <c r="A125" s="36"/>
      <c r="B125" s="37"/>
      <c r="C125" s="190" t="s">
        <v>336</v>
      </c>
      <c r="D125" s="190" t="s">
        <v>146</v>
      </c>
      <c r="E125" s="191" t="s">
        <v>1766</v>
      </c>
      <c r="F125" s="192" t="s">
        <v>1767</v>
      </c>
      <c r="G125" s="193" t="s">
        <v>1145</v>
      </c>
      <c r="H125" s="194">
        <v>3</v>
      </c>
      <c r="I125" s="195"/>
      <c r="J125" s="196">
        <f t="shared" si="0"/>
        <v>0</v>
      </c>
      <c r="K125" s="197"/>
      <c r="L125" s="41"/>
      <c r="M125" s="198" t="s">
        <v>19</v>
      </c>
      <c r="N125" s="199" t="s">
        <v>45</v>
      </c>
      <c r="O125" s="66"/>
      <c r="P125" s="200">
        <f t="shared" si="1"/>
        <v>0</v>
      </c>
      <c r="Q125" s="200">
        <v>0</v>
      </c>
      <c r="R125" s="200">
        <f t="shared" si="2"/>
        <v>0</v>
      </c>
      <c r="S125" s="200">
        <v>0</v>
      </c>
      <c r="T125" s="201">
        <f t="shared" si="3"/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2" t="s">
        <v>150</v>
      </c>
      <c r="AT125" s="202" t="s">
        <v>146</v>
      </c>
      <c r="AU125" s="202" t="s">
        <v>82</v>
      </c>
      <c r="AY125" s="19" t="s">
        <v>143</v>
      </c>
      <c r="BE125" s="203">
        <f t="shared" si="4"/>
        <v>0</v>
      </c>
      <c r="BF125" s="203">
        <f t="shared" si="5"/>
        <v>0</v>
      </c>
      <c r="BG125" s="203">
        <f t="shared" si="6"/>
        <v>0</v>
      </c>
      <c r="BH125" s="203">
        <f t="shared" si="7"/>
        <v>0</v>
      </c>
      <c r="BI125" s="203">
        <f t="shared" si="8"/>
        <v>0</v>
      </c>
      <c r="BJ125" s="19" t="s">
        <v>82</v>
      </c>
      <c r="BK125" s="203">
        <f t="shared" si="9"/>
        <v>0</v>
      </c>
      <c r="BL125" s="19" t="s">
        <v>150</v>
      </c>
      <c r="BM125" s="202" t="s">
        <v>528</v>
      </c>
    </row>
    <row r="126" spans="1:65" s="2" customFormat="1" ht="16.5" customHeight="1">
      <c r="A126" s="36"/>
      <c r="B126" s="37"/>
      <c r="C126" s="190" t="s">
        <v>340</v>
      </c>
      <c r="D126" s="190" t="s">
        <v>146</v>
      </c>
      <c r="E126" s="191" t="s">
        <v>1768</v>
      </c>
      <c r="F126" s="192" t="s">
        <v>1769</v>
      </c>
      <c r="G126" s="193" t="s">
        <v>1145</v>
      </c>
      <c r="H126" s="194">
        <v>250</v>
      </c>
      <c r="I126" s="195"/>
      <c r="J126" s="196">
        <f t="shared" si="0"/>
        <v>0</v>
      </c>
      <c r="K126" s="197"/>
      <c r="L126" s="41"/>
      <c r="M126" s="198" t="s">
        <v>19</v>
      </c>
      <c r="N126" s="199" t="s">
        <v>45</v>
      </c>
      <c r="O126" s="66"/>
      <c r="P126" s="200">
        <f t="shared" si="1"/>
        <v>0</v>
      </c>
      <c r="Q126" s="200">
        <v>0</v>
      </c>
      <c r="R126" s="200">
        <f t="shared" si="2"/>
        <v>0</v>
      </c>
      <c r="S126" s="200">
        <v>0</v>
      </c>
      <c r="T126" s="201">
        <f t="shared" si="3"/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2" t="s">
        <v>150</v>
      </c>
      <c r="AT126" s="202" t="s">
        <v>146</v>
      </c>
      <c r="AU126" s="202" t="s">
        <v>82</v>
      </c>
      <c r="AY126" s="19" t="s">
        <v>143</v>
      </c>
      <c r="BE126" s="203">
        <f t="shared" si="4"/>
        <v>0</v>
      </c>
      <c r="BF126" s="203">
        <f t="shared" si="5"/>
        <v>0</v>
      </c>
      <c r="BG126" s="203">
        <f t="shared" si="6"/>
        <v>0</v>
      </c>
      <c r="BH126" s="203">
        <f t="shared" si="7"/>
        <v>0</v>
      </c>
      <c r="BI126" s="203">
        <f t="shared" si="8"/>
        <v>0</v>
      </c>
      <c r="BJ126" s="19" t="s">
        <v>82</v>
      </c>
      <c r="BK126" s="203">
        <f t="shared" si="9"/>
        <v>0</v>
      </c>
      <c r="BL126" s="19" t="s">
        <v>150</v>
      </c>
      <c r="BM126" s="202" t="s">
        <v>537</v>
      </c>
    </row>
    <row r="127" spans="1:65" s="2" customFormat="1" ht="21.75" customHeight="1">
      <c r="A127" s="36"/>
      <c r="B127" s="37"/>
      <c r="C127" s="190" t="s">
        <v>345</v>
      </c>
      <c r="D127" s="190" t="s">
        <v>146</v>
      </c>
      <c r="E127" s="191" t="s">
        <v>1770</v>
      </c>
      <c r="F127" s="192" t="s">
        <v>1771</v>
      </c>
      <c r="G127" s="193" t="s">
        <v>186</v>
      </c>
      <c r="H127" s="194">
        <v>20</v>
      </c>
      <c r="I127" s="195"/>
      <c r="J127" s="196">
        <f t="shared" si="0"/>
        <v>0</v>
      </c>
      <c r="K127" s="197"/>
      <c r="L127" s="41"/>
      <c r="M127" s="198" t="s">
        <v>19</v>
      </c>
      <c r="N127" s="199" t="s">
        <v>45</v>
      </c>
      <c r="O127" s="66"/>
      <c r="P127" s="200">
        <f t="shared" si="1"/>
        <v>0</v>
      </c>
      <c r="Q127" s="200">
        <v>0</v>
      </c>
      <c r="R127" s="200">
        <f t="shared" si="2"/>
        <v>0</v>
      </c>
      <c r="S127" s="200">
        <v>0</v>
      </c>
      <c r="T127" s="201">
        <f t="shared" si="3"/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2" t="s">
        <v>150</v>
      </c>
      <c r="AT127" s="202" t="s">
        <v>146</v>
      </c>
      <c r="AU127" s="202" t="s">
        <v>82</v>
      </c>
      <c r="AY127" s="19" t="s">
        <v>143</v>
      </c>
      <c r="BE127" s="203">
        <f t="shared" si="4"/>
        <v>0</v>
      </c>
      <c r="BF127" s="203">
        <f t="shared" si="5"/>
        <v>0</v>
      </c>
      <c r="BG127" s="203">
        <f t="shared" si="6"/>
        <v>0</v>
      </c>
      <c r="BH127" s="203">
        <f t="shared" si="7"/>
        <v>0</v>
      </c>
      <c r="BI127" s="203">
        <f t="shared" si="8"/>
        <v>0</v>
      </c>
      <c r="BJ127" s="19" t="s">
        <v>82</v>
      </c>
      <c r="BK127" s="203">
        <f t="shared" si="9"/>
        <v>0</v>
      </c>
      <c r="BL127" s="19" t="s">
        <v>150</v>
      </c>
      <c r="BM127" s="202" t="s">
        <v>548</v>
      </c>
    </row>
    <row r="128" spans="1:65" s="2" customFormat="1" ht="16.5" customHeight="1">
      <c r="A128" s="36"/>
      <c r="B128" s="37"/>
      <c r="C128" s="190" t="s">
        <v>353</v>
      </c>
      <c r="D128" s="190" t="s">
        <v>146</v>
      </c>
      <c r="E128" s="191" t="s">
        <v>1772</v>
      </c>
      <c r="F128" s="192" t="s">
        <v>1773</v>
      </c>
      <c r="G128" s="193" t="s">
        <v>186</v>
      </c>
      <c r="H128" s="194">
        <v>20</v>
      </c>
      <c r="I128" s="195"/>
      <c r="J128" s="196">
        <f t="shared" si="0"/>
        <v>0</v>
      </c>
      <c r="K128" s="197"/>
      <c r="L128" s="41"/>
      <c r="M128" s="198" t="s">
        <v>19</v>
      </c>
      <c r="N128" s="199" t="s">
        <v>45</v>
      </c>
      <c r="O128" s="66"/>
      <c r="P128" s="200">
        <f t="shared" si="1"/>
        <v>0</v>
      </c>
      <c r="Q128" s="200">
        <v>0</v>
      </c>
      <c r="R128" s="200">
        <f t="shared" si="2"/>
        <v>0</v>
      </c>
      <c r="S128" s="200">
        <v>0</v>
      </c>
      <c r="T128" s="201">
        <f t="shared" si="3"/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2" t="s">
        <v>150</v>
      </c>
      <c r="AT128" s="202" t="s">
        <v>146</v>
      </c>
      <c r="AU128" s="202" t="s">
        <v>82</v>
      </c>
      <c r="AY128" s="19" t="s">
        <v>143</v>
      </c>
      <c r="BE128" s="203">
        <f t="shared" si="4"/>
        <v>0</v>
      </c>
      <c r="BF128" s="203">
        <f t="shared" si="5"/>
        <v>0</v>
      </c>
      <c r="BG128" s="203">
        <f t="shared" si="6"/>
        <v>0</v>
      </c>
      <c r="BH128" s="203">
        <f t="shared" si="7"/>
        <v>0</v>
      </c>
      <c r="BI128" s="203">
        <f t="shared" si="8"/>
        <v>0</v>
      </c>
      <c r="BJ128" s="19" t="s">
        <v>82</v>
      </c>
      <c r="BK128" s="203">
        <f t="shared" si="9"/>
        <v>0</v>
      </c>
      <c r="BL128" s="19" t="s">
        <v>150</v>
      </c>
      <c r="BM128" s="202" t="s">
        <v>558</v>
      </c>
    </row>
    <row r="129" spans="1:65" s="2" customFormat="1" ht="21.75" customHeight="1">
      <c r="A129" s="36"/>
      <c r="B129" s="37"/>
      <c r="C129" s="190" t="s">
        <v>359</v>
      </c>
      <c r="D129" s="190" t="s">
        <v>146</v>
      </c>
      <c r="E129" s="191" t="s">
        <v>1774</v>
      </c>
      <c r="F129" s="192" t="s">
        <v>1775</v>
      </c>
      <c r="G129" s="193" t="s">
        <v>186</v>
      </c>
      <c r="H129" s="194">
        <v>15</v>
      </c>
      <c r="I129" s="195"/>
      <c r="J129" s="196">
        <f t="shared" si="0"/>
        <v>0</v>
      </c>
      <c r="K129" s="197"/>
      <c r="L129" s="41"/>
      <c r="M129" s="198" t="s">
        <v>19</v>
      </c>
      <c r="N129" s="199" t="s">
        <v>45</v>
      </c>
      <c r="O129" s="66"/>
      <c r="P129" s="200">
        <f t="shared" si="1"/>
        <v>0</v>
      </c>
      <c r="Q129" s="200">
        <v>0</v>
      </c>
      <c r="R129" s="200">
        <f t="shared" si="2"/>
        <v>0</v>
      </c>
      <c r="S129" s="200">
        <v>0</v>
      </c>
      <c r="T129" s="201">
        <f t="shared" si="3"/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2" t="s">
        <v>150</v>
      </c>
      <c r="AT129" s="202" t="s">
        <v>146</v>
      </c>
      <c r="AU129" s="202" t="s">
        <v>82</v>
      </c>
      <c r="AY129" s="19" t="s">
        <v>143</v>
      </c>
      <c r="BE129" s="203">
        <f t="shared" si="4"/>
        <v>0</v>
      </c>
      <c r="BF129" s="203">
        <f t="shared" si="5"/>
        <v>0</v>
      </c>
      <c r="BG129" s="203">
        <f t="shared" si="6"/>
        <v>0</v>
      </c>
      <c r="BH129" s="203">
        <f t="shared" si="7"/>
        <v>0</v>
      </c>
      <c r="BI129" s="203">
        <f t="shared" si="8"/>
        <v>0</v>
      </c>
      <c r="BJ129" s="19" t="s">
        <v>82</v>
      </c>
      <c r="BK129" s="203">
        <f t="shared" si="9"/>
        <v>0</v>
      </c>
      <c r="BL129" s="19" t="s">
        <v>150</v>
      </c>
      <c r="BM129" s="202" t="s">
        <v>566</v>
      </c>
    </row>
    <row r="130" spans="1:65" s="2" customFormat="1" ht="21.75" customHeight="1">
      <c r="A130" s="36"/>
      <c r="B130" s="37"/>
      <c r="C130" s="190" t="s">
        <v>363</v>
      </c>
      <c r="D130" s="190" t="s">
        <v>146</v>
      </c>
      <c r="E130" s="191" t="s">
        <v>1776</v>
      </c>
      <c r="F130" s="192" t="s">
        <v>1777</v>
      </c>
      <c r="G130" s="193" t="s">
        <v>186</v>
      </c>
      <c r="H130" s="194">
        <v>15</v>
      </c>
      <c r="I130" s="195"/>
      <c r="J130" s="196">
        <f t="shared" si="0"/>
        <v>0</v>
      </c>
      <c r="K130" s="197"/>
      <c r="L130" s="41"/>
      <c r="M130" s="198" t="s">
        <v>19</v>
      </c>
      <c r="N130" s="199" t="s">
        <v>45</v>
      </c>
      <c r="O130" s="66"/>
      <c r="P130" s="200">
        <f t="shared" si="1"/>
        <v>0</v>
      </c>
      <c r="Q130" s="200">
        <v>0</v>
      </c>
      <c r="R130" s="200">
        <f t="shared" si="2"/>
        <v>0</v>
      </c>
      <c r="S130" s="200">
        <v>0</v>
      </c>
      <c r="T130" s="201">
        <f t="shared" si="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2" t="s">
        <v>150</v>
      </c>
      <c r="AT130" s="202" t="s">
        <v>146</v>
      </c>
      <c r="AU130" s="202" t="s">
        <v>82</v>
      </c>
      <c r="AY130" s="19" t="s">
        <v>143</v>
      </c>
      <c r="BE130" s="203">
        <f t="shared" si="4"/>
        <v>0</v>
      </c>
      <c r="BF130" s="203">
        <f t="shared" si="5"/>
        <v>0</v>
      </c>
      <c r="BG130" s="203">
        <f t="shared" si="6"/>
        <v>0</v>
      </c>
      <c r="BH130" s="203">
        <f t="shared" si="7"/>
        <v>0</v>
      </c>
      <c r="BI130" s="203">
        <f t="shared" si="8"/>
        <v>0</v>
      </c>
      <c r="BJ130" s="19" t="s">
        <v>82</v>
      </c>
      <c r="BK130" s="203">
        <f t="shared" si="9"/>
        <v>0</v>
      </c>
      <c r="BL130" s="19" t="s">
        <v>150</v>
      </c>
      <c r="BM130" s="202" t="s">
        <v>575</v>
      </c>
    </row>
    <row r="131" spans="1:65" s="2" customFormat="1" ht="16.5" customHeight="1">
      <c r="A131" s="36"/>
      <c r="B131" s="37"/>
      <c r="C131" s="190" t="s">
        <v>367</v>
      </c>
      <c r="D131" s="190" t="s">
        <v>146</v>
      </c>
      <c r="E131" s="191" t="s">
        <v>1778</v>
      </c>
      <c r="F131" s="192" t="s">
        <v>1779</v>
      </c>
      <c r="G131" s="193" t="s">
        <v>186</v>
      </c>
      <c r="H131" s="194">
        <v>20</v>
      </c>
      <c r="I131" s="195"/>
      <c r="J131" s="196">
        <f t="shared" si="0"/>
        <v>0</v>
      </c>
      <c r="K131" s="197"/>
      <c r="L131" s="41"/>
      <c r="M131" s="198" t="s">
        <v>19</v>
      </c>
      <c r="N131" s="199" t="s">
        <v>45</v>
      </c>
      <c r="O131" s="66"/>
      <c r="P131" s="200">
        <f t="shared" si="1"/>
        <v>0</v>
      </c>
      <c r="Q131" s="200">
        <v>0</v>
      </c>
      <c r="R131" s="200">
        <f t="shared" si="2"/>
        <v>0</v>
      </c>
      <c r="S131" s="200">
        <v>0</v>
      </c>
      <c r="T131" s="201">
        <f t="shared" si="3"/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2" t="s">
        <v>150</v>
      </c>
      <c r="AT131" s="202" t="s">
        <v>146</v>
      </c>
      <c r="AU131" s="202" t="s">
        <v>82</v>
      </c>
      <c r="AY131" s="19" t="s">
        <v>143</v>
      </c>
      <c r="BE131" s="203">
        <f t="shared" si="4"/>
        <v>0</v>
      </c>
      <c r="BF131" s="203">
        <f t="shared" si="5"/>
        <v>0</v>
      </c>
      <c r="BG131" s="203">
        <f t="shared" si="6"/>
        <v>0</v>
      </c>
      <c r="BH131" s="203">
        <f t="shared" si="7"/>
        <v>0</v>
      </c>
      <c r="BI131" s="203">
        <f t="shared" si="8"/>
        <v>0</v>
      </c>
      <c r="BJ131" s="19" t="s">
        <v>82</v>
      </c>
      <c r="BK131" s="203">
        <f t="shared" si="9"/>
        <v>0</v>
      </c>
      <c r="BL131" s="19" t="s">
        <v>150</v>
      </c>
      <c r="BM131" s="202" t="s">
        <v>583</v>
      </c>
    </row>
    <row r="132" spans="1:65" s="2" customFormat="1" ht="16.5" customHeight="1">
      <c r="A132" s="36"/>
      <c r="B132" s="37"/>
      <c r="C132" s="190" t="s">
        <v>372</v>
      </c>
      <c r="D132" s="190" t="s">
        <v>146</v>
      </c>
      <c r="E132" s="191" t="s">
        <v>1780</v>
      </c>
      <c r="F132" s="192" t="s">
        <v>1781</v>
      </c>
      <c r="G132" s="193" t="s">
        <v>186</v>
      </c>
      <c r="H132" s="194">
        <v>20</v>
      </c>
      <c r="I132" s="195"/>
      <c r="J132" s="196">
        <f t="shared" si="0"/>
        <v>0</v>
      </c>
      <c r="K132" s="197"/>
      <c r="L132" s="41"/>
      <c r="M132" s="198" t="s">
        <v>19</v>
      </c>
      <c r="N132" s="199" t="s">
        <v>45</v>
      </c>
      <c r="O132" s="66"/>
      <c r="P132" s="200">
        <f t="shared" si="1"/>
        <v>0</v>
      </c>
      <c r="Q132" s="200">
        <v>0</v>
      </c>
      <c r="R132" s="200">
        <f t="shared" si="2"/>
        <v>0</v>
      </c>
      <c r="S132" s="200">
        <v>0</v>
      </c>
      <c r="T132" s="201">
        <f t="shared" si="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2" t="s">
        <v>150</v>
      </c>
      <c r="AT132" s="202" t="s">
        <v>146</v>
      </c>
      <c r="AU132" s="202" t="s">
        <v>82</v>
      </c>
      <c r="AY132" s="19" t="s">
        <v>143</v>
      </c>
      <c r="BE132" s="203">
        <f t="shared" si="4"/>
        <v>0</v>
      </c>
      <c r="BF132" s="203">
        <f t="shared" si="5"/>
        <v>0</v>
      </c>
      <c r="BG132" s="203">
        <f t="shared" si="6"/>
        <v>0</v>
      </c>
      <c r="BH132" s="203">
        <f t="shared" si="7"/>
        <v>0</v>
      </c>
      <c r="BI132" s="203">
        <f t="shared" si="8"/>
        <v>0</v>
      </c>
      <c r="BJ132" s="19" t="s">
        <v>82</v>
      </c>
      <c r="BK132" s="203">
        <f t="shared" si="9"/>
        <v>0</v>
      </c>
      <c r="BL132" s="19" t="s">
        <v>150</v>
      </c>
      <c r="BM132" s="202" t="s">
        <v>594</v>
      </c>
    </row>
    <row r="133" spans="1:65" s="12" customFormat="1" ht="25.9" customHeight="1">
      <c r="B133" s="174"/>
      <c r="C133" s="175"/>
      <c r="D133" s="176" t="s">
        <v>73</v>
      </c>
      <c r="E133" s="177" t="s">
        <v>1782</v>
      </c>
      <c r="F133" s="177" t="s">
        <v>1783</v>
      </c>
      <c r="G133" s="175"/>
      <c r="H133" s="175"/>
      <c r="I133" s="178"/>
      <c r="J133" s="179">
        <f>BK133</f>
        <v>0</v>
      </c>
      <c r="K133" s="175"/>
      <c r="L133" s="180"/>
      <c r="M133" s="181"/>
      <c r="N133" s="182"/>
      <c r="O133" s="182"/>
      <c r="P133" s="183">
        <f>SUM(P134:P135)</f>
        <v>0</v>
      </c>
      <c r="Q133" s="182"/>
      <c r="R133" s="183">
        <f>SUM(R134:R135)</f>
        <v>0</v>
      </c>
      <c r="S133" s="182"/>
      <c r="T133" s="184">
        <f>SUM(T134:T135)</f>
        <v>0</v>
      </c>
      <c r="AR133" s="185" t="s">
        <v>82</v>
      </c>
      <c r="AT133" s="186" t="s">
        <v>73</v>
      </c>
      <c r="AU133" s="186" t="s">
        <v>74</v>
      </c>
      <c r="AY133" s="185" t="s">
        <v>143</v>
      </c>
      <c r="BK133" s="187">
        <f>SUM(BK134:BK135)</f>
        <v>0</v>
      </c>
    </row>
    <row r="134" spans="1:65" s="2" customFormat="1" ht="100.5" customHeight="1">
      <c r="A134" s="36"/>
      <c r="B134" s="37"/>
      <c r="C134" s="190" t="s">
        <v>378</v>
      </c>
      <c r="D134" s="190" t="s">
        <v>146</v>
      </c>
      <c r="E134" s="191" t="s">
        <v>1784</v>
      </c>
      <c r="F134" s="192" t="s">
        <v>1785</v>
      </c>
      <c r="G134" s="193" t="s">
        <v>1145</v>
      </c>
      <c r="H134" s="194">
        <v>1</v>
      </c>
      <c r="I134" s="195"/>
      <c r="J134" s="196">
        <f>ROUND(I134*H134,2)</f>
        <v>0</v>
      </c>
      <c r="K134" s="197"/>
      <c r="L134" s="41"/>
      <c r="M134" s="198" t="s">
        <v>19</v>
      </c>
      <c r="N134" s="199" t="s">
        <v>45</v>
      </c>
      <c r="O134" s="66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2" t="s">
        <v>150</v>
      </c>
      <c r="AT134" s="202" t="s">
        <v>146</v>
      </c>
      <c r="AU134" s="202" t="s">
        <v>82</v>
      </c>
      <c r="AY134" s="19" t="s">
        <v>143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9" t="s">
        <v>82</v>
      </c>
      <c r="BK134" s="203">
        <f>ROUND(I134*H134,2)</f>
        <v>0</v>
      </c>
      <c r="BL134" s="19" t="s">
        <v>150</v>
      </c>
      <c r="BM134" s="202" t="s">
        <v>602</v>
      </c>
    </row>
    <row r="135" spans="1:65" s="2" customFormat="1" ht="44.25" customHeight="1">
      <c r="A135" s="36"/>
      <c r="B135" s="37"/>
      <c r="C135" s="190" t="s">
        <v>385</v>
      </c>
      <c r="D135" s="190" t="s">
        <v>146</v>
      </c>
      <c r="E135" s="191" t="s">
        <v>1786</v>
      </c>
      <c r="F135" s="192" t="s">
        <v>1787</v>
      </c>
      <c r="G135" s="193" t="s">
        <v>1145</v>
      </c>
      <c r="H135" s="194">
        <v>1</v>
      </c>
      <c r="I135" s="195"/>
      <c r="J135" s="196">
        <f>ROUND(I135*H135,2)</f>
        <v>0</v>
      </c>
      <c r="K135" s="197"/>
      <c r="L135" s="41"/>
      <c r="M135" s="198" t="s">
        <v>19</v>
      </c>
      <c r="N135" s="199" t="s">
        <v>45</v>
      </c>
      <c r="O135" s="66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2" t="s">
        <v>150</v>
      </c>
      <c r="AT135" s="202" t="s">
        <v>146</v>
      </c>
      <c r="AU135" s="202" t="s">
        <v>82</v>
      </c>
      <c r="AY135" s="19" t="s">
        <v>143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9" t="s">
        <v>82</v>
      </c>
      <c r="BK135" s="203">
        <f>ROUND(I135*H135,2)</f>
        <v>0</v>
      </c>
      <c r="BL135" s="19" t="s">
        <v>150</v>
      </c>
      <c r="BM135" s="202" t="s">
        <v>610</v>
      </c>
    </row>
    <row r="136" spans="1:65" s="12" customFormat="1" ht="25.9" customHeight="1">
      <c r="B136" s="174"/>
      <c r="C136" s="175"/>
      <c r="D136" s="176" t="s">
        <v>73</v>
      </c>
      <c r="E136" s="177" t="s">
        <v>1788</v>
      </c>
      <c r="F136" s="177" t="s">
        <v>1789</v>
      </c>
      <c r="G136" s="175"/>
      <c r="H136" s="175"/>
      <c r="I136" s="178"/>
      <c r="J136" s="179">
        <f>BK136</f>
        <v>0</v>
      </c>
      <c r="K136" s="175"/>
      <c r="L136" s="180"/>
      <c r="M136" s="181"/>
      <c r="N136" s="182"/>
      <c r="O136" s="182"/>
      <c r="P136" s="183">
        <f>SUM(P137:P142)</f>
        <v>0</v>
      </c>
      <c r="Q136" s="182"/>
      <c r="R136" s="183">
        <f>SUM(R137:R142)</f>
        <v>0</v>
      </c>
      <c r="S136" s="182"/>
      <c r="T136" s="184">
        <f>SUM(T137:T142)</f>
        <v>0</v>
      </c>
      <c r="AR136" s="185" t="s">
        <v>82</v>
      </c>
      <c r="AT136" s="186" t="s">
        <v>73</v>
      </c>
      <c r="AU136" s="186" t="s">
        <v>74</v>
      </c>
      <c r="AY136" s="185" t="s">
        <v>143</v>
      </c>
      <c r="BK136" s="187">
        <f>SUM(BK137:BK142)</f>
        <v>0</v>
      </c>
    </row>
    <row r="137" spans="1:65" s="2" customFormat="1" ht="16.5" customHeight="1">
      <c r="A137" s="36"/>
      <c r="B137" s="37"/>
      <c r="C137" s="190" t="s">
        <v>391</v>
      </c>
      <c r="D137" s="190" t="s">
        <v>146</v>
      </c>
      <c r="E137" s="191" t="s">
        <v>1790</v>
      </c>
      <c r="F137" s="192" t="s">
        <v>1791</v>
      </c>
      <c r="G137" s="193" t="s">
        <v>186</v>
      </c>
      <c r="H137" s="194">
        <v>230</v>
      </c>
      <c r="I137" s="195"/>
      <c r="J137" s="196">
        <f t="shared" ref="J137:J142" si="10">ROUND(I137*H137,2)</f>
        <v>0</v>
      </c>
      <c r="K137" s="197"/>
      <c r="L137" s="41"/>
      <c r="M137" s="198" t="s">
        <v>19</v>
      </c>
      <c r="N137" s="199" t="s">
        <v>45</v>
      </c>
      <c r="O137" s="66"/>
      <c r="P137" s="200">
        <f t="shared" ref="P137:P142" si="11">O137*H137</f>
        <v>0</v>
      </c>
      <c r="Q137" s="200">
        <v>0</v>
      </c>
      <c r="R137" s="200">
        <f t="shared" ref="R137:R142" si="12">Q137*H137</f>
        <v>0</v>
      </c>
      <c r="S137" s="200">
        <v>0</v>
      </c>
      <c r="T137" s="201">
        <f t="shared" ref="T137:T142" si="13"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2" t="s">
        <v>150</v>
      </c>
      <c r="AT137" s="202" t="s">
        <v>146</v>
      </c>
      <c r="AU137" s="202" t="s">
        <v>82</v>
      </c>
      <c r="AY137" s="19" t="s">
        <v>143</v>
      </c>
      <c r="BE137" s="203">
        <f t="shared" ref="BE137:BE142" si="14">IF(N137="základní",J137,0)</f>
        <v>0</v>
      </c>
      <c r="BF137" s="203">
        <f t="shared" ref="BF137:BF142" si="15">IF(N137="snížená",J137,0)</f>
        <v>0</v>
      </c>
      <c r="BG137" s="203">
        <f t="shared" ref="BG137:BG142" si="16">IF(N137="zákl. přenesená",J137,0)</f>
        <v>0</v>
      </c>
      <c r="BH137" s="203">
        <f t="shared" ref="BH137:BH142" si="17">IF(N137="sníž. přenesená",J137,0)</f>
        <v>0</v>
      </c>
      <c r="BI137" s="203">
        <f t="shared" ref="BI137:BI142" si="18">IF(N137="nulová",J137,0)</f>
        <v>0</v>
      </c>
      <c r="BJ137" s="19" t="s">
        <v>82</v>
      </c>
      <c r="BK137" s="203">
        <f t="shared" ref="BK137:BK142" si="19">ROUND(I137*H137,2)</f>
        <v>0</v>
      </c>
      <c r="BL137" s="19" t="s">
        <v>150</v>
      </c>
      <c r="BM137" s="202" t="s">
        <v>619</v>
      </c>
    </row>
    <row r="138" spans="1:65" s="2" customFormat="1" ht="16.5" customHeight="1">
      <c r="A138" s="36"/>
      <c r="B138" s="37"/>
      <c r="C138" s="190" t="s">
        <v>395</v>
      </c>
      <c r="D138" s="190" t="s">
        <v>146</v>
      </c>
      <c r="E138" s="191" t="s">
        <v>1792</v>
      </c>
      <c r="F138" s="192" t="s">
        <v>1793</v>
      </c>
      <c r="G138" s="193" t="s">
        <v>1145</v>
      </c>
      <c r="H138" s="194">
        <v>29</v>
      </c>
      <c r="I138" s="195"/>
      <c r="J138" s="196">
        <f t="shared" si="10"/>
        <v>0</v>
      </c>
      <c r="K138" s="197"/>
      <c r="L138" s="41"/>
      <c r="M138" s="198" t="s">
        <v>19</v>
      </c>
      <c r="N138" s="199" t="s">
        <v>45</v>
      </c>
      <c r="O138" s="66"/>
      <c r="P138" s="200">
        <f t="shared" si="11"/>
        <v>0</v>
      </c>
      <c r="Q138" s="200">
        <v>0</v>
      </c>
      <c r="R138" s="200">
        <f t="shared" si="12"/>
        <v>0</v>
      </c>
      <c r="S138" s="200">
        <v>0</v>
      </c>
      <c r="T138" s="201">
        <f t="shared" si="13"/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2" t="s">
        <v>150</v>
      </c>
      <c r="AT138" s="202" t="s">
        <v>146</v>
      </c>
      <c r="AU138" s="202" t="s">
        <v>82</v>
      </c>
      <c r="AY138" s="19" t="s">
        <v>143</v>
      </c>
      <c r="BE138" s="203">
        <f t="shared" si="14"/>
        <v>0</v>
      </c>
      <c r="BF138" s="203">
        <f t="shared" si="15"/>
        <v>0</v>
      </c>
      <c r="BG138" s="203">
        <f t="shared" si="16"/>
        <v>0</v>
      </c>
      <c r="BH138" s="203">
        <f t="shared" si="17"/>
        <v>0</v>
      </c>
      <c r="BI138" s="203">
        <f t="shared" si="18"/>
        <v>0</v>
      </c>
      <c r="BJ138" s="19" t="s">
        <v>82</v>
      </c>
      <c r="BK138" s="203">
        <f t="shared" si="19"/>
        <v>0</v>
      </c>
      <c r="BL138" s="19" t="s">
        <v>150</v>
      </c>
      <c r="BM138" s="202" t="s">
        <v>629</v>
      </c>
    </row>
    <row r="139" spans="1:65" s="2" customFormat="1" ht="16.5" customHeight="1">
      <c r="A139" s="36"/>
      <c r="B139" s="37"/>
      <c r="C139" s="190" t="s">
        <v>399</v>
      </c>
      <c r="D139" s="190" t="s">
        <v>146</v>
      </c>
      <c r="E139" s="191" t="s">
        <v>1794</v>
      </c>
      <c r="F139" s="192" t="s">
        <v>1795</v>
      </c>
      <c r="G139" s="193" t="s">
        <v>1145</v>
      </c>
      <c r="H139" s="194">
        <v>37</v>
      </c>
      <c r="I139" s="195"/>
      <c r="J139" s="196">
        <f t="shared" si="10"/>
        <v>0</v>
      </c>
      <c r="K139" s="197"/>
      <c r="L139" s="41"/>
      <c r="M139" s="198" t="s">
        <v>19</v>
      </c>
      <c r="N139" s="199" t="s">
        <v>45</v>
      </c>
      <c r="O139" s="66"/>
      <c r="P139" s="200">
        <f t="shared" si="11"/>
        <v>0</v>
      </c>
      <c r="Q139" s="200">
        <v>0</v>
      </c>
      <c r="R139" s="200">
        <f t="shared" si="12"/>
        <v>0</v>
      </c>
      <c r="S139" s="200">
        <v>0</v>
      </c>
      <c r="T139" s="201">
        <f t="shared" si="13"/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2" t="s">
        <v>150</v>
      </c>
      <c r="AT139" s="202" t="s">
        <v>146</v>
      </c>
      <c r="AU139" s="202" t="s">
        <v>82</v>
      </c>
      <c r="AY139" s="19" t="s">
        <v>143</v>
      </c>
      <c r="BE139" s="203">
        <f t="shared" si="14"/>
        <v>0</v>
      </c>
      <c r="BF139" s="203">
        <f t="shared" si="15"/>
        <v>0</v>
      </c>
      <c r="BG139" s="203">
        <f t="shared" si="16"/>
        <v>0</v>
      </c>
      <c r="BH139" s="203">
        <f t="shared" si="17"/>
        <v>0</v>
      </c>
      <c r="BI139" s="203">
        <f t="shared" si="18"/>
        <v>0</v>
      </c>
      <c r="BJ139" s="19" t="s">
        <v>82</v>
      </c>
      <c r="BK139" s="203">
        <f t="shared" si="19"/>
        <v>0</v>
      </c>
      <c r="BL139" s="19" t="s">
        <v>150</v>
      </c>
      <c r="BM139" s="202" t="s">
        <v>639</v>
      </c>
    </row>
    <row r="140" spans="1:65" s="2" customFormat="1" ht="16.5" customHeight="1">
      <c r="A140" s="36"/>
      <c r="B140" s="37"/>
      <c r="C140" s="190" t="s">
        <v>403</v>
      </c>
      <c r="D140" s="190" t="s">
        <v>146</v>
      </c>
      <c r="E140" s="191" t="s">
        <v>1796</v>
      </c>
      <c r="F140" s="192" t="s">
        <v>1797</v>
      </c>
      <c r="G140" s="193" t="s">
        <v>1145</v>
      </c>
      <c r="H140" s="194">
        <v>6</v>
      </c>
      <c r="I140" s="195"/>
      <c r="J140" s="196">
        <f t="shared" si="10"/>
        <v>0</v>
      </c>
      <c r="K140" s="197"/>
      <c r="L140" s="41"/>
      <c r="M140" s="198" t="s">
        <v>19</v>
      </c>
      <c r="N140" s="199" t="s">
        <v>45</v>
      </c>
      <c r="O140" s="66"/>
      <c r="P140" s="200">
        <f t="shared" si="11"/>
        <v>0</v>
      </c>
      <c r="Q140" s="200">
        <v>0</v>
      </c>
      <c r="R140" s="200">
        <f t="shared" si="12"/>
        <v>0</v>
      </c>
      <c r="S140" s="200">
        <v>0</v>
      </c>
      <c r="T140" s="201">
        <f t="shared" si="1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2" t="s">
        <v>150</v>
      </c>
      <c r="AT140" s="202" t="s">
        <v>146</v>
      </c>
      <c r="AU140" s="202" t="s">
        <v>82</v>
      </c>
      <c r="AY140" s="19" t="s">
        <v>143</v>
      </c>
      <c r="BE140" s="203">
        <f t="shared" si="14"/>
        <v>0</v>
      </c>
      <c r="BF140" s="203">
        <f t="shared" si="15"/>
        <v>0</v>
      </c>
      <c r="BG140" s="203">
        <f t="shared" si="16"/>
        <v>0</v>
      </c>
      <c r="BH140" s="203">
        <f t="shared" si="17"/>
        <v>0</v>
      </c>
      <c r="BI140" s="203">
        <f t="shared" si="18"/>
        <v>0</v>
      </c>
      <c r="BJ140" s="19" t="s">
        <v>82</v>
      </c>
      <c r="BK140" s="203">
        <f t="shared" si="19"/>
        <v>0</v>
      </c>
      <c r="BL140" s="19" t="s">
        <v>150</v>
      </c>
      <c r="BM140" s="202" t="s">
        <v>648</v>
      </c>
    </row>
    <row r="141" spans="1:65" s="2" customFormat="1" ht="16.5" customHeight="1">
      <c r="A141" s="36"/>
      <c r="B141" s="37"/>
      <c r="C141" s="190" t="s">
        <v>407</v>
      </c>
      <c r="D141" s="190" t="s">
        <v>146</v>
      </c>
      <c r="E141" s="191" t="s">
        <v>1798</v>
      </c>
      <c r="F141" s="192" t="s">
        <v>1799</v>
      </c>
      <c r="G141" s="193" t="s">
        <v>1145</v>
      </c>
      <c r="H141" s="194">
        <v>24</v>
      </c>
      <c r="I141" s="195"/>
      <c r="J141" s="196">
        <f t="shared" si="10"/>
        <v>0</v>
      </c>
      <c r="K141" s="197"/>
      <c r="L141" s="41"/>
      <c r="M141" s="198" t="s">
        <v>19</v>
      </c>
      <c r="N141" s="199" t="s">
        <v>45</v>
      </c>
      <c r="O141" s="66"/>
      <c r="P141" s="200">
        <f t="shared" si="11"/>
        <v>0</v>
      </c>
      <c r="Q141" s="200">
        <v>0</v>
      </c>
      <c r="R141" s="200">
        <f t="shared" si="12"/>
        <v>0</v>
      </c>
      <c r="S141" s="200">
        <v>0</v>
      </c>
      <c r="T141" s="201">
        <f t="shared" si="1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2" t="s">
        <v>150</v>
      </c>
      <c r="AT141" s="202" t="s">
        <v>146</v>
      </c>
      <c r="AU141" s="202" t="s">
        <v>82</v>
      </c>
      <c r="AY141" s="19" t="s">
        <v>143</v>
      </c>
      <c r="BE141" s="203">
        <f t="shared" si="14"/>
        <v>0</v>
      </c>
      <c r="BF141" s="203">
        <f t="shared" si="15"/>
        <v>0</v>
      </c>
      <c r="BG141" s="203">
        <f t="shared" si="16"/>
        <v>0</v>
      </c>
      <c r="BH141" s="203">
        <f t="shared" si="17"/>
        <v>0</v>
      </c>
      <c r="BI141" s="203">
        <f t="shared" si="18"/>
        <v>0</v>
      </c>
      <c r="BJ141" s="19" t="s">
        <v>82</v>
      </c>
      <c r="BK141" s="203">
        <f t="shared" si="19"/>
        <v>0</v>
      </c>
      <c r="BL141" s="19" t="s">
        <v>150</v>
      </c>
      <c r="BM141" s="202" t="s">
        <v>656</v>
      </c>
    </row>
    <row r="142" spans="1:65" s="2" customFormat="1" ht="16.5" customHeight="1">
      <c r="A142" s="36"/>
      <c r="B142" s="37"/>
      <c r="C142" s="190" t="s">
        <v>412</v>
      </c>
      <c r="D142" s="190" t="s">
        <v>146</v>
      </c>
      <c r="E142" s="191" t="s">
        <v>1800</v>
      </c>
      <c r="F142" s="192" t="s">
        <v>1801</v>
      </c>
      <c r="G142" s="193" t="s">
        <v>258</v>
      </c>
      <c r="H142" s="194">
        <v>1</v>
      </c>
      <c r="I142" s="195"/>
      <c r="J142" s="196">
        <f t="shared" si="10"/>
        <v>0</v>
      </c>
      <c r="K142" s="197"/>
      <c r="L142" s="41"/>
      <c r="M142" s="198" t="s">
        <v>19</v>
      </c>
      <c r="N142" s="199" t="s">
        <v>45</v>
      </c>
      <c r="O142" s="66"/>
      <c r="P142" s="200">
        <f t="shared" si="11"/>
        <v>0</v>
      </c>
      <c r="Q142" s="200">
        <v>0</v>
      </c>
      <c r="R142" s="200">
        <f t="shared" si="12"/>
        <v>0</v>
      </c>
      <c r="S142" s="200">
        <v>0</v>
      </c>
      <c r="T142" s="201">
        <f t="shared" si="1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2" t="s">
        <v>150</v>
      </c>
      <c r="AT142" s="202" t="s">
        <v>146</v>
      </c>
      <c r="AU142" s="202" t="s">
        <v>82</v>
      </c>
      <c r="AY142" s="19" t="s">
        <v>143</v>
      </c>
      <c r="BE142" s="203">
        <f t="shared" si="14"/>
        <v>0</v>
      </c>
      <c r="BF142" s="203">
        <f t="shared" si="15"/>
        <v>0</v>
      </c>
      <c r="BG142" s="203">
        <f t="shared" si="16"/>
        <v>0</v>
      </c>
      <c r="BH142" s="203">
        <f t="shared" si="17"/>
        <v>0</v>
      </c>
      <c r="BI142" s="203">
        <f t="shared" si="18"/>
        <v>0</v>
      </c>
      <c r="BJ142" s="19" t="s">
        <v>82</v>
      </c>
      <c r="BK142" s="203">
        <f t="shared" si="19"/>
        <v>0</v>
      </c>
      <c r="BL142" s="19" t="s">
        <v>150</v>
      </c>
      <c r="BM142" s="202" t="s">
        <v>666</v>
      </c>
    </row>
    <row r="143" spans="1:65" s="12" customFormat="1" ht="25.9" customHeight="1">
      <c r="B143" s="174"/>
      <c r="C143" s="175"/>
      <c r="D143" s="176" t="s">
        <v>73</v>
      </c>
      <c r="E143" s="177" t="s">
        <v>1802</v>
      </c>
      <c r="F143" s="177" t="s">
        <v>1803</v>
      </c>
      <c r="G143" s="175"/>
      <c r="H143" s="175"/>
      <c r="I143" s="178"/>
      <c r="J143" s="179">
        <f>BK143</f>
        <v>0</v>
      </c>
      <c r="K143" s="175"/>
      <c r="L143" s="180"/>
      <c r="M143" s="181"/>
      <c r="N143" s="182"/>
      <c r="O143" s="182"/>
      <c r="P143" s="183">
        <f>SUM(P144:P173)</f>
        <v>0</v>
      </c>
      <c r="Q143" s="182"/>
      <c r="R143" s="183">
        <f>SUM(R144:R173)</f>
        <v>0</v>
      </c>
      <c r="S143" s="182"/>
      <c r="T143" s="184">
        <f>SUM(T144:T173)</f>
        <v>0</v>
      </c>
      <c r="AR143" s="185" t="s">
        <v>82</v>
      </c>
      <c r="AT143" s="186" t="s">
        <v>73</v>
      </c>
      <c r="AU143" s="186" t="s">
        <v>74</v>
      </c>
      <c r="AY143" s="185" t="s">
        <v>143</v>
      </c>
      <c r="BK143" s="187">
        <f>SUM(BK144:BK173)</f>
        <v>0</v>
      </c>
    </row>
    <row r="144" spans="1:65" s="2" customFormat="1" ht="16.5" customHeight="1">
      <c r="A144" s="36"/>
      <c r="B144" s="37"/>
      <c r="C144" s="190" t="s">
        <v>417</v>
      </c>
      <c r="D144" s="190" t="s">
        <v>146</v>
      </c>
      <c r="E144" s="191" t="s">
        <v>1804</v>
      </c>
      <c r="F144" s="192" t="s">
        <v>1805</v>
      </c>
      <c r="G144" s="193" t="s">
        <v>186</v>
      </c>
      <c r="H144" s="194">
        <v>71</v>
      </c>
      <c r="I144" s="195"/>
      <c r="J144" s="196">
        <f t="shared" ref="J144:J173" si="20">ROUND(I144*H144,2)</f>
        <v>0</v>
      </c>
      <c r="K144" s="197"/>
      <c r="L144" s="41"/>
      <c r="M144" s="198" t="s">
        <v>19</v>
      </c>
      <c r="N144" s="199" t="s">
        <v>45</v>
      </c>
      <c r="O144" s="66"/>
      <c r="P144" s="200">
        <f t="shared" ref="P144:P173" si="21">O144*H144</f>
        <v>0</v>
      </c>
      <c r="Q144" s="200">
        <v>0</v>
      </c>
      <c r="R144" s="200">
        <f t="shared" ref="R144:R173" si="22">Q144*H144</f>
        <v>0</v>
      </c>
      <c r="S144" s="200">
        <v>0</v>
      </c>
      <c r="T144" s="201">
        <f t="shared" ref="T144:T173" si="23"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2" t="s">
        <v>150</v>
      </c>
      <c r="AT144" s="202" t="s">
        <v>146</v>
      </c>
      <c r="AU144" s="202" t="s">
        <v>82</v>
      </c>
      <c r="AY144" s="19" t="s">
        <v>143</v>
      </c>
      <c r="BE144" s="203">
        <f t="shared" ref="BE144:BE173" si="24">IF(N144="základní",J144,0)</f>
        <v>0</v>
      </c>
      <c r="BF144" s="203">
        <f t="shared" ref="BF144:BF173" si="25">IF(N144="snížená",J144,0)</f>
        <v>0</v>
      </c>
      <c r="BG144" s="203">
        <f t="shared" ref="BG144:BG173" si="26">IF(N144="zákl. přenesená",J144,0)</f>
        <v>0</v>
      </c>
      <c r="BH144" s="203">
        <f t="shared" ref="BH144:BH173" si="27">IF(N144="sníž. přenesená",J144,0)</f>
        <v>0</v>
      </c>
      <c r="BI144" s="203">
        <f t="shared" ref="BI144:BI173" si="28">IF(N144="nulová",J144,0)</f>
        <v>0</v>
      </c>
      <c r="BJ144" s="19" t="s">
        <v>82</v>
      </c>
      <c r="BK144" s="203">
        <f t="shared" ref="BK144:BK173" si="29">ROUND(I144*H144,2)</f>
        <v>0</v>
      </c>
      <c r="BL144" s="19" t="s">
        <v>150</v>
      </c>
      <c r="BM144" s="202" t="s">
        <v>676</v>
      </c>
    </row>
    <row r="145" spans="1:65" s="2" customFormat="1" ht="16.5" customHeight="1">
      <c r="A145" s="36"/>
      <c r="B145" s="37"/>
      <c r="C145" s="190" t="s">
        <v>421</v>
      </c>
      <c r="D145" s="190" t="s">
        <v>146</v>
      </c>
      <c r="E145" s="191" t="s">
        <v>1806</v>
      </c>
      <c r="F145" s="192" t="s">
        <v>1807</v>
      </c>
      <c r="G145" s="193" t="s">
        <v>186</v>
      </c>
      <c r="H145" s="194">
        <v>71</v>
      </c>
      <c r="I145" s="195"/>
      <c r="J145" s="196">
        <f t="shared" si="20"/>
        <v>0</v>
      </c>
      <c r="K145" s="197"/>
      <c r="L145" s="41"/>
      <c r="M145" s="198" t="s">
        <v>19</v>
      </c>
      <c r="N145" s="199" t="s">
        <v>45</v>
      </c>
      <c r="O145" s="66"/>
      <c r="P145" s="200">
        <f t="shared" si="21"/>
        <v>0</v>
      </c>
      <c r="Q145" s="200">
        <v>0</v>
      </c>
      <c r="R145" s="200">
        <f t="shared" si="22"/>
        <v>0</v>
      </c>
      <c r="S145" s="200">
        <v>0</v>
      </c>
      <c r="T145" s="201">
        <f t="shared" si="23"/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2" t="s">
        <v>150</v>
      </c>
      <c r="AT145" s="202" t="s">
        <v>146</v>
      </c>
      <c r="AU145" s="202" t="s">
        <v>82</v>
      </c>
      <c r="AY145" s="19" t="s">
        <v>143</v>
      </c>
      <c r="BE145" s="203">
        <f t="shared" si="24"/>
        <v>0</v>
      </c>
      <c r="BF145" s="203">
        <f t="shared" si="25"/>
        <v>0</v>
      </c>
      <c r="BG145" s="203">
        <f t="shared" si="26"/>
        <v>0</v>
      </c>
      <c r="BH145" s="203">
        <f t="shared" si="27"/>
        <v>0</v>
      </c>
      <c r="BI145" s="203">
        <f t="shared" si="28"/>
        <v>0</v>
      </c>
      <c r="BJ145" s="19" t="s">
        <v>82</v>
      </c>
      <c r="BK145" s="203">
        <f t="shared" si="29"/>
        <v>0</v>
      </c>
      <c r="BL145" s="19" t="s">
        <v>150</v>
      </c>
      <c r="BM145" s="202" t="s">
        <v>685</v>
      </c>
    </row>
    <row r="146" spans="1:65" s="2" customFormat="1" ht="16.5" customHeight="1">
      <c r="A146" s="36"/>
      <c r="B146" s="37"/>
      <c r="C146" s="190" t="s">
        <v>428</v>
      </c>
      <c r="D146" s="190" t="s">
        <v>146</v>
      </c>
      <c r="E146" s="191" t="s">
        <v>1808</v>
      </c>
      <c r="F146" s="192" t="s">
        <v>1809</v>
      </c>
      <c r="G146" s="193" t="s">
        <v>186</v>
      </c>
      <c r="H146" s="194">
        <v>22</v>
      </c>
      <c r="I146" s="195"/>
      <c r="J146" s="196">
        <f t="shared" si="20"/>
        <v>0</v>
      </c>
      <c r="K146" s="197"/>
      <c r="L146" s="41"/>
      <c r="M146" s="198" t="s">
        <v>19</v>
      </c>
      <c r="N146" s="199" t="s">
        <v>45</v>
      </c>
      <c r="O146" s="66"/>
      <c r="P146" s="200">
        <f t="shared" si="21"/>
        <v>0</v>
      </c>
      <c r="Q146" s="200">
        <v>0</v>
      </c>
      <c r="R146" s="200">
        <f t="shared" si="22"/>
        <v>0</v>
      </c>
      <c r="S146" s="200">
        <v>0</v>
      </c>
      <c r="T146" s="201">
        <f t="shared" si="23"/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2" t="s">
        <v>150</v>
      </c>
      <c r="AT146" s="202" t="s">
        <v>146</v>
      </c>
      <c r="AU146" s="202" t="s">
        <v>82</v>
      </c>
      <c r="AY146" s="19" t="s">
        <v>143</v>
      </c>
      <c r="BE146" s="203">
        <f t="shared" si="24"/>
        <v>0</v>
      </c>
      <c r="BF146" s="203">
        <f t="shared" si="25"/>
        <v>0</v>
      </c>
      <c r="BG146" s="203">
        <f t="shared" si="26"/>
        <v>0</v>
      </c>
      <c r="BH146" s="203">
        <f t="shared" si="27"/>
        <v>0</v>
      </c>
      <c r="BI146" s="203">
        <f t="shared" si="28"/>
        <v>0</v>
      </c>
      <c r="BJ146" s="19" t="s">
        <v>82</v>
      </c>
      <c r="BK146" s="203">
        <f t="shared" si="29"/>
        <v>0</v>
      </c>
      <c r="BL146" s="19" t="s">
        <v>150</v>
      </c>
      <c r="BM146" s="202" t="s">
        <v>693</v>
      </c>
    </row>
    <row r="147" spans="1:65" s="2" customFormat="1" ht="16.5" customHeight="1">
      <c r="A147" s="36"/>
      <c r="B147" s="37"/>
      <c r="C147" s="190" t="s">
        <v>432</v>
      </c>
      <c r="D147" s="190" t="s">
        <v>146</v>
      </c>
      <c r="E147" s="191" t="s">
        <v>1810</v>
      </c>
      <c r="F147" s="192" t="s">
        <v>1811</v>
      </c>
      <c r="G147" s="193" t="s">
        <v>186</v>
      </c>
      <c r="H147" s="194">
        <v>22</v>
      </c>
      <c r="I147" s="195"/>
      <c r="J147" s="196">
        <f t="shared" si="20"/>
        <v>0</v>
      </c>
      <c r="K147" s="197"/>
      <c r="L147" s="41"/>
      <c r="M147" s="198" t="s">
        <v>19</v>
      </c>
      <c r="N147" s="199" t="s">
        <v>45</v>
      </c>
      <c r="O147" s="66"/>
      <c r="P147" s="200">
        <f t="shared" si="21"/>
        <v>0</v>
      </c>
      <c r="Q147" s="200">
        <v>0</v>
      </c>
      <c r="R147" s="200">
        <f t="shared" si="22"/>
        <v>0</v>
      </c>
      <c r="S147" s="200">
        <v>0</v>
      </c>
      <c r="T147" s="201">
        <f t="shared" si="23"/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2" t="s">
        <v>150</v>
      </c>
      <c r="AT147" s="202" t="s">
        <v>146</v>
      </c>
      <c r="AU147" s="202" t="s">
        <v>82</v>
      </c>
      <c r="AY147" s="19" t="s">
        <v>143</v>
      </c>
      <c r="BE147" s="203">
        <f t="shared" si="24"/>
        <v>0</v>
      </c>
      <c r="BF147" s="203">
        <f t="shared" si="25"/>
        <v>0</v>
      </c>
      <c r="BG147" s="203">
        <f t="shared" si="26"/>
        <v>0</v>
      </c>
      <c r="BH147" s="203">
        <f t="shared" si="27"/>
        <v>0</v>
      </c>
      <c r="BI147" s="203">
        <f t="shared" si="28"/>
        <v>0</v>
      </c>
      <c r="BJ147" s="19" t="s">
        <v>82</v>
      </c>
      <c r="BK147" s="203">
        <f t="shared" si="29"/>
        <v>0</v>
      </c>
      <c r="BL147" s="19" t="s">
        <v>150</v>
      </c>
      <c r="BM147" s="202" t="s">
        <v>702</v>
      </c>
    </row>
    <row r="148" spans="1:65" s="2" customFormat="1" ht="16.5" customHeight="1">
      <c r="A148" s="36"/>
      <c r="B148" s="37"/>
      <c r="C148" s="190" t="s">
        <v>439</v>
      </c>
      <c r="D148" s="190" t="s">
        <v>146</v>
      </c>
      <c r="E148" s="191" t="s">
        <v>1812</v>
      </c>
      <c r="F148" s="192" t="s">
        <v>1813</v>
      </c>
      <c r="G148" s="193" t="s">
        <v>186</v>
      </c>
      <c r="H148" s="194">
        <v>8</v>
      </c>
      <c r="I148" s="195"/>
      <c r="J148" s="196">
        <f t="shared" si="20"/>
        <v>0</v>
      </c>
      <c r="K148" s="197"/>
      <c r="L148" s="41"/>
      <c r="M148" s="198" t="s">
        <v>19</v>
      </c>
      <c r="N148" s="199" t="s">
        <v>45</v>
      </c>
      <c r="O148" s="66"/>
      <c r="P148" s="200">
        <f t="shared" si="21"/>
        <v>0</v>
      </c>
      <c r="Q148" s="200">
        <v>0</v>
      </c>
      <c r="R148" s="200">
        <f t="shared" si="22"/>
        <v>0</v>
      </c>
      <c r="S148" s="200">
        <v>0</v>
      </c>
      <c r="T148" s="201">
        <f t="shared" si="23"/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2" t="s">
        <v>150</v>
      </c>
      <c r="AT148" s="202" t="s">
        <v>146</v>
      </c>
      <c r="AU148" s="202" t="s">
        <v>82</v>
      </c>
      <c r="AY148" s="19" t="s">
        <v>143</v>
      </c>
      <c r="BE148" s="203">
        <f t="shared" si="24"/>
        <v>0</v>
      </c>
      <c r="BF148" s="203">
        <f t="shared" si="25"/>
        <v>0</v>
      </c>
      <c r="BG148" s="203">
        <f t="shared" si="26"/>
        <v>0</v>
      </c>
      <c r="BH148" s="203">
        <f t="shared" si="27"/>
        <v>0</v>
      </c>
      <c r="BI148" s="203">
        <f t="shared" si="28"/>
        <v>0</v>
      </c>
      <c r="BJ148" s="19" t="s">
        <v>82</v>
      </c>
      <c r="BK148" s="203">
        <f t="shared" si="29"/>
        <v>0</v>
      </c>
      <c r="BL148" s="19" t="s">
        <v>150</v>
      </c>
      <c r="BM148" s="202" t="s">
        <v>1557</v>
      </c>
    </row>
    <row r="149" spans="1:65" s="2" customFormat="1" ht="16.5" customHeight="1">
      <c r="A149" s="36"/>
      <c r="B149" s="37"/>
      <c r="C149" s="190" t="s">
        <v>445</v>
      </c>
      <c r="D149" s="190" t="s">
        <v>146</v>
      </c>
      <c r="E149" s="191" t="s">
        <v>1814</v>
      </c>
      <c r="F149" s="192" t="s">
        <v>1815</v>
      </c>
      <c r="G149" s="193" t="s">
        <v>1145</v>
      </c>
      <c r="H149" s="194">
        <v>8</v>
      </c>
      <c r="I149" s="195"/>
      <c r="J149" s="196">
        <f t="shared" si="20"/>
        <v>0</v>
      </c>
      <c r="K149" s="197"/>
      <c r="L149" s="41"/>
      <c r="M149" s="198" t="s">
        <v>19</v>
      </c>
      <c r="N149" s="199" t="s">
        <v>45</v>
      </c>
      <c r="O149" s="66"/>
      <c r="P149" s="200">
        <f t="shared" si="21"/>
        <v>0</v>
      </c>
      <c r="Q149" s="200">
        <v>0</v>
      </c>
      <c r="R149" s="200">
        <f t="shared" si="22"/>
        <v>0</v>
      </c>
      <c r="S149" s="200">
        <v>0</v>
      </c>
      <c r="T149" s="201">
        <f t="shared" si="23"/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2" t="s">
        <v>150</v>
      </c>
      <c r="AT149" s="202" t="s">
        <v>146</v>
      </c>
      <c r="AU149" s="202" t="s">
        <v>82</v>
      </c>
      <c r="AY149" s="19" t="s">
        <v>143</v>
      </c>
      <c r="BE149" s="203">
        <f t="shared" si="24"/>
        <v>0</v>
      </c>
      <c r="BF149" s="203">
        <f t="shared" si="25"/>
        <v>0</v>
      </c>
      <c r="BG149" s="203">
        <f t="shared" si="26"/>
        <v>0</v>
      </c>
      <c r="BH149" s="203">
        <f t="shared" si="27"/>
        <v>0</v>
      </c>
      <c r="BI149" s="203">
        <f t="shared" si="28"/>
        <v>0</v>
      </c>
      <c r="BJ149" s="19" t="s">
        <v>82</v>
      </c>
      <c r="BK149" s="203">
        <f t="shared" si="29"/>
        <v>0</v>
      </c>
      <c r="BL149" s="19" t="s">
        <v>150</v>
      </c>
      <c r="BM149" s="202" t="s">
        <v>1561</v>
      </c>
    </row>
    <row r="150" spans="1:65" s="2" customFormat="1" ht="16.5" customHeight="1">
      <c r="A150" s="36"/>
      <c r="B150" s="37"/>
      <c r="C150" s="190" t="s">
        <v>450</v>
      </c>
      <c r="D150" s="190" t="s">
        <v>146</v>
      </c>
      <c r="E150" s="191" t="s">
        <v>1816</v>
      </c>
      <c r="F150" s="192" t="s">
        <v>1817</v>
      </c>
      <c r="G150" s="193" t="s">
        <v>186</v>
      </c>
      <c r="H150" s="194">
        <v>145</v>
      </c>
      <c r="I150" s="195"/>
      <c r="J150" s="196">
        <f t="shared" si="20"/>
        <v>0</v>
      </c>
      <c r="K150" s="197"/>
      <c r="L150" s="41"/>
      <c r="M150" s="198" t="s">
        <v>19</v>
      </c>
      <c r="N150" s="199" t="s">
        <v>45</v>
      </c>
      <c r="O150" s="66"/>
      <c r="P150" s="200">
        <f t="shared" si="21"/>
        <v>0</v>
      </c>
      <c r="Q150" s="200">
        <v>0</v>
      </c>
      <c r="R150" s="200">
        <f t="shared" si="22"/>
        <v>0</v>
      </c>
      <c r="S150" s="200">
        <v>0</v>
      </c>
      <c r="T150" s="201">
        <f t="shared" si="23"/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2" t="s">
        <v>150</v>
      </c>
      <c r="AT150" s="202" t="s">
        <v>146</v>
      </c>
      <c r="AU150" s="202" t="s">
        <v>82</v>
      </c>
      <c r="AY150" s="19" t="s">
        <v>143</v>
      </c>
      <c r="BE150" s="203">
        <f t="shared" si="24"/>
        <v>0</v>
      </c>
      <c r="BF150" s="203">
        <f t="shared" si="25"/>
        <v>0</v>
      </c>
      <c r="BG150" s="203">
        <f t="shared" si="26"/>
        <v>0</v>
      </c>
      <c r="BH150" s="203">
        <f t="shared" si="27"/>
        <v>0</v>
      </c>
      <c r="BI150" s="203">
        <f t="shared" si="28"/>
        <v>0</v>
      </c>
      <c r="BJ150" s="19" t="s">
        <v>82</v>
      </c>
      <c r="BK150" s="203">
        <f t="shared" si="29"/>
        <v>0</v>
      </c>
      <c r="BL150" s="19" t="s">
        <v>150</v>
      </c>
      <c r="BM150" s="202" t="s">
        <v>1567</v>
      </c>
    </row>
    <row r="151" spans="1:65" s="2" customFormat="1" ht="21.75" customHeight="1">
      <c r="A151" s="36"/>
      <c r="B151" s="37"/>
      <c r="C151" s="190" t="s">
        <v>454</v>
      </c>
      <c r="D151" s="190" t="s">
        <v>146</v>
      </c>
      <c r="E151" s="191" t="s">
        <v>1818</v>
      </c>
      <c r="F151" s="192" t="s">
        <v>1819</v>
      </c>
      <c r="G151" s="193" t="s">
        <v>186</v>
      </c>
      <c r="H151" s="194">
        <v>145</v>
      </c>
      <c r="I151" s="195"/>
      <c r="J151" s="196">
        <f t="shared" si="20"/>
        <v>0</v>
      </c>
      <c r="K151" s="197"/>
      <c r="L151" s="41"/>
      <c r="M151" s="198" t="s">
        <v>19</v>
      </c>
      <c r="N151" s="199" t="s">
        <v>45</v>
      </c>
      <c r="O151" s="66"/>
      <c r="P151" s="200">
        <f t="shared" si="21"/>
        <v>0</v>
      </c>
      <c r="Q151" s="200">
        <v>0</v>
      </c>
      <c r="R151" s="200">
        <f t="shared" si="22"/>
        <v>0</v>
      </c>
      <c r="S151" s="200">
        <v>0</v>
      </c>
      <c r="T151" s="201">
        <f t="shared" si="23"/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2" t="s">
        <v>150</v>
      </c>
      <c r="AT151" s="202" t="s">
        <v>146</v>
      </c>
      <c r="AU151" s="202" t="s">
        <v>82</v>
      </c>
      <c r="AY151" s="19" t="s">
        <v>143</v>
      </c>
      <c r="BE151" s="203">
        <f t="shared" si="24"/>
        <v>0</v>
      </c>
      <c r="BF151" s="203">
        <f t="shared" si="25"/>
        <v>0</v>
      </c>
      <c r="BG151" s="203">
        <f t="shared" si="26"/>
        <v>0</v>
      </c>
      <c r="BH151" s="203">
        <f t="shared" si="27"/>
        <v>0</v>
      </c>
      <c r="BI151" s="203">
        <f t="shared" si="28"/>
        <v>0</v>
      </c>
      <c r="BJ151" s="19" t="s">
        <v>82</v>
      </c>
      <c r="BK151" s="203">
        <f t="shared" si="29"/>
        <v>0</v>
      </c>
      <c r="BL151" s="19" t="s">
        <v>150</v>
      </c>
      <c r="BM151" s="202" t="s">
        <v>1575</v>
      </c>
    </row>
    <row r="152" spans="1:65" s="2" customFormat="1" ht="16.5" customHeight="1">
      <c r="A152" s="36"/>
      <c r="B152" s="37"/>
      <c r="C152" s="190" t="s">
        <v>458</v>
      </c>
      <c r="D152" s="190" t="s">
        <v>146</v>
      </c>
      <c r="E152" s="191" t="s">
        <v>1820</v>
      </c>
      <c r="F152" s="192" t="s">
        <v>1821</v>
      </c>
      <c r="G152" s="193" t="s">
        <v>1145</v>
      </c>
      <c r="H152" s="194">
        <v>37</v>
      </c>
      <c r="I152" s="195"/>
      <c r="J152" s="196">
        <f t="shared" si="20"/>
        <v>0</v>
      </c>
      <c r="K152" s="197"/>
      <c r="L152" s="41"/>
      <c r="M152" s="198" t="s">
        <v>19</v>
      </c>
      <c r="N152" s="199" t="s">
        <v>45</v>
      </c>
      <c r="O152" s="66"/>
      <c r="P152" s="200">
        <f t="shared" si="21"/>
        <v>0</v>
      </c>
      <c r="Q152" s="200">
        <v>0</v>
      </c>
      <c r="R152" s="200">
        <f t="shared" si="22"/>
        <v>0</v>
      </c>
      <c r="S152" s="200">
        <v>0</v>
      </c>
      <c r="T152" s="201">
        <f t="shared" si="23"/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2" t="s">
        <v>150</v>
      </c>
      <c r="AT152" s="202" t="s">
        <v>146</v>
      </c>
      <c r="AU152" s="202" t="s">
        <v>82</v>
      </c>
      <c r="AY152" s="19" t="s">
        <v>143</v>
      </c>
      <c r="BE152" s="203">
        <f t="shared" si="24"/>
        <v>0</v>
      </c>
      <c r="BF152" s="203">
        <f t="shared" si="25"/>
        <v>0</v>
      </c>
      <c r="BG152" s="203">
        <f t="shared" si="26"/>
        <v>0</v>
      </c>
      <c r="BH152" s="203">
        <f t="shared" si="27"/>
        <v>0</v>
      </c>
      <c r="BI152" s="203">
        <f t="shared" si="28"/>
        <v>0</v>
      </c>
      <c r="BJ152" s="19" t="s">
        <v>82</v>
      </c>
      <c r="BK152" s="203">
        <f t="shared" si="29"/>
        <v>0</v>
      </c>
      <c r="BL152" s="19" t="s">
        <v>150</v>
      </c>
      <c r="BM152" s="202" t="s">
        <v>1585</v>
      </c>
    </row>
    <row r="153" spans="1:65" s="2" customFormat="1" ht="16.5" customHeight="1">
      <c r="A153" s="36"/>
      <c r="B153" s="37"/>
      <c r="C153" s="190" t="s">
        <v>465</v>
      </c>
      <c r="D153" s="190" t="s">
        <v>146</v>
      </c>
      <c r="E153" s="191" t="s">
        <v>1822</v>
      </c>
      <c r="F153" s="192" t="s">
        <v>1823</v>
      </c>
      <c r="G153" s="193" t="s">
        <v>1145</v>
      </c>
      <c r="H153" s="194">
        <v>36</v>
      </c>
      <c r="I153" s="195"/>
      <c r="J153" s="196">
        <f t="shared" si="20"/>
        <v>0</v>
      </c>
      <c r="K153" s="197"/>
      <c r="L153" s="41"/>
      <c r="M153" s="198" t="s">
        <v>19</v>
      </c>
      <c r="N153" s="199" t="s">
        <v>45</v>
      </c>
      <c r="O153" s="66"/>
      <c r="P153" s="200">
        <f t="shared" si="21"/>
        <v>0</v>
      </c>
      <c r="Q153" s="200">
        <v>0</v>
      </c>
      <c r="R153" s="200">
        <f t="shared" si="22"/>
        <v>0</v>
      </c>
      <c r="S153" s="200">
        <v>0</v>
      </c>
      <c r="T153" s="201">
        <f t="shared" si="23"/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2" t="s">
        <v>150</v>
      </c>
      <c r="AT153" s="202" t="s">
        <v>146</v>
      </c>
      <c r="AU153" s="202" t="s">
        <v>82</v>
      </c>
      <c r="AY153" s="19" t="s">
        <v>143</v>
      </c>
      <c r="BE153" s="203">
        <f t="shared" si="24"/>
        <v>0</v>
      </c>
      <c r="BF153" s="203">
        <f t="shared" si="25"/>
        <v>0</v>
      </c>
      <c r="BG153" s="203">
        <f t="shared" si="26"/>
        <v>0</v>
      </c>
      <c r="BH153" s="203">
        <f t="shared" si="27"/>
        <v>0</v>
      </c>
      <c r="BI153" s="203">
        <f t="shared" si="28"/>
        <v>0</v>
      </c>
      <c r="BJ153" s="19" t="s">
        <v>82</v>
      </c>
      <c r="BK153" s="203">
        <f t="shared" si="29"/>
        <v>0</v>
      </c>
      <c r="BL153" s="19" t="s">
        <v>150</v>
      </c>
      <c r="BM153" s="202" t="s">
        <v>1595</v>
      </c>
    </row>
    <row r="154" spans="1:65" s="2" customFormat="1" ht="16.5" customHeight="1">
      <c r="A154" s="36"/>
      <c r="B154" s="37"/>
      <c r="C154" s="190" t="s">
        <v>470</v>
      </c>
      <c r="D154" s="190" t="s">
        <v>146</v>
      </c>
      <c r="E154" s="191" t="s">
        <v>1824</v>
      </c>
      <c r="F154" s="192" t="s">
        <v>1825</v>
      </c>
      <c r="G154" s="193" t="s">
        <v>1145</v>
      </c>
      <c r="H154" s="194">
        <v>35</v>
      </c>
      <c r="I154" s="195"/>
      <c r="J154" s="196">
        <f t="shared" si="20"/>
        <v>0</v>
      </c>
      <c r="K154" s="197"/>
      <c r="L154" s="41"/>
      <c r="M154" s="198" t="s">
        <v>19</v>
      </c>
      <c r="N154" s="199" t="s">
        <v>45</v>
      </c>
      <c r="O154" s="66"/>
      <c r="P154" s="200">
        <f t="shared" si="21"/>
        <v>0</v>
      </c>
      <c r="Q154" s="200">
        <v>0</v>
      </c>
      <c r="R154" s="200">
        <f t="shared" si="22"/>
        <v>0</v>
      </c>
      <c r="S154" s="200">
        <v>0</v>
      </c>
      <c r="T154" s="201">
        <f t="shared" si="23"/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2" t="s">
        <v>150</v>
      </c>
      <c r="AT154" s="202" t="s">
        <v>146</v>
      </c>
      <c r="AU154" s="202" t="s">
        <v>82</v>
      </c>
      <c r="AY154" s="19" t="s">
        <v>143</v>
      </c>
      <c r="BE154" s="203">
        <f t="shared" si="24"/>
        <v>0</v>
      </c>
      <c r="BF154" s="203">
        <f t="shared" si="25"/>
        <v>0</v>
      </c>
      <c r="BG154" s="203">
        <f t="shared" si="26"/>
        <v>0</v>
      </c>
      <c r="BH154" s="203">
        <f t="shared" si="27"/>
        <v>0</v>
      </c>
      <c r="BI154" s="203">
        <f t="shared" si="28"/>
        <v>0</v>
      </c>
      <c r="BJ154" s="19" t="s">
        <v>82</v>
      </c>
      <c r="BK154" s="203">
        <f t="shared" si="29"/>
        <v>0</v>
      </c>
      <c r="BL154" s="19" t="s">
        <v>150</v>
      </c>
      <c r="BM154" s="202" t="s">
        <v>1607</v>
      </c>
    </row>
    <row r="155" spans="1:65" s="2" customFormat="1" ht="16.5" customHeight="1">
      <c r="A155" s="36"/>
      <c r="B155" s="37"/>
      <c r="C155" s="190" t="s">
        <v>476</v>
      </c>
      <c r="D155" s="190" t="s">
        <v>146</v>
      </c>
      <c r="E155" s="191" t="s">
        <v>1826</v>
      </c>
      <c r="F155" s="192" t="s">
        <v>1827</v>
      </c>
      <c r="G155" s="193" t="s">
        <v>1145</v>
      </c>
      <c r="H155" s="194">
        <v>4</v>
      </c>
      <c r="I155" s="195"/>
      <c r="J155" s="196">
        <f t="shared" si="20"/>
        <v>0</v>
      </c>
      <c r="K155" s="197"/>
      <c r="L155" s="41"/>
      <c r="M155" s="198" t="s">
        <v>19</v>
      </c>
      <c r="N155" s="199" t="s">
        <v>45</v>
      </c>
      <c r="O155" s="66"/>
      <c r="P155" s="200">
        <f t="shared" si="21"/>
        <v>0</v>
      </c>
      <c r="Q155" s="200">
        <v>0</v>
      </c>
      <c r="R155" s="200">
        <f t="shared" si="22"/>
        <v>0</v>
      </c>
      <c r="S155" s="200">
        <v>0</v>
      </c>
      <c r="T155" s="201">
        <f t="shared" si="23"/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2" t="s">
        <v>150</v>
      </c>
      <c r="AT155" s="202" t="s">
        <v>146</v>
      </c>
      <c r="AU155" s="202" t="s">
        <v>82</v>
      </c>
      <c r="AY155" s="19" t="s">
        <v>143</v>
      </c>
      <c r="BE155" s="203">
        <f t="shared" si="24"/>
        <v>0</v>
      </c>
      <c r="BF155" s="203">
        <f t="shared" si="25"/>
        <v>0</v>
      </c>
      <c r="BG155" s="203">
        <f t="shared" si="26"/>
        <v>0</v>
      </c>
      <c r="BH155" s="203">
        <f t="shared" si="27"/>
        <v>0</v>
      </c>
      <c r="BI155" s="203">
        <f t="shared" si="28"/>
        <v>0</v>
      </c>
      <c r="BJ155" s="19" t="s">
        <v>82</v>
      </c>
      <c r="BK155" s="203">
        <f t="shared" si="29"/>
        <v>0</v>
      </c>
      <c r="BL155" s="19" t="s">
        <v>150</v>
      </c>
      <c r="BM155" s="202" t="s">
        <v>1615</v>
      </c>
    </row>
    <row r="156" spans="1:65" s="2" customFormat="1" ht="16.5" customHeight="1">
      <c r="A156" s="36"/>
      <c r="B156" s="37"/>
      <c r="C156" s="190" t="s">
        <v>480</v>
      </c>
      <c r="D156" s="190" t="s">
        <v>146</v>
      </c>
      <c r="E156" s="191" t="s">
        <v>1828</v>
      </c>
      <c r="F156" s="192" t="s">
        <v>1829</v>
      </c>
      <c r="G156" s="193" t="s">
        <v>1145</v>
      </c>
      <c r="H156" s="194">
        <v>4</v>
      </c>
      <c r="I156" s="195"/>
      <c r="J156" s="196">
        <f t="shared" si="20"/>
        <v>0</v>
      </c>
      <c r="K156" s="197"/>
      <c r="L156" s="41"/>
      <c r="M156" s="198" t="s">
        <v>19</v>
      </c>
      <c r="N156" s="199" t="s">
        <v>45</v>
      </c>
      <c r="O156" s="66"/>
      <c r="P156" s="200">
        <f t="shared" si="21"/>
        <v>0</v>
      </c>
      <c r="Q156" s="200">
        <v>0</v>
      </c>
      <c r="R156" s="200">
        <f t="shared" si="22"/>
        <v>0</v>
      </c>
      <c r="S156" s="200">
        <v>0</v>
      </c>
      <c r="T156" s="201">
        <f t="shared" si="23"/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2" t="s">
        <v>150</v>
      </c>
      <c r="AT156" s="202" t="s">
        <v>146</v>
      </c>
      <c r="AU156" s="202" t="s">
        <v>82</v>
      </c>
      <c r="AY156" s="19" t="s">
        <v>143</v>
      </c>
      <c r="BE156" s="203">
        <f t="shared" si="24"/>
        <v>0</v>
      </c>
      <c r="BF156" s="203">
        <f t="shared" si="25"/>
        <v>0</v>
      </c>
      <c r="BG156" s="203">
        <f t="shared" si="26"/>
        <v>0</v>
      </c>
      <c r="BH156" s="203">
        <f t="shared" si="27"/>
        <v>0</v>
      </c>
      <c r="BI156" s="203">
        <f t="shared" si="28"/>
        <v>0</v>
      </c>
      <c r="BJ156" s="19" t="s">
        <v>82</v>
      </c>
      <c r="BK156" s="203">
        <f t="shared" si="29"/>
        <v>0</v>
      </c>
      <c r="BL156" s="19" t="s">
        <v>150</v>
      </c>
      <c r="BM156" s="202" t="s">
        <v>1623</v>
      </c>
    </row>
    <row r="157" spans="1:65" s="2" customFormat="1" ht="16.5" customHeight="1">
      <c r="A157" s="36"/>
      <c r="B157" s="37"/>
      <c r="C157" s="190" t="s">
        <v>484</v>
      </c>
      <c r="D157" s="190" t="s">
        <v>146</v>
      </c>
      <c r="E157" s="191" t="s">
        <v>1830</v>
      </c>
      <c r="F157" s="192" t="s">
        <v>1831</v>
      </c>
      <c r="G157" s="193" t="s">
        <v>1145</v>
      </c>
      <c r="H157" s="194">
        <v>4</v>
      </c>
      <c r="I157" s="195"/>
      <c r="J157" s="196">
        <f t="shared" si="20"/>
        <v>0</v>
      </c>
      <c r="K157" s="197"/>
      <c r="L157" s="41"/>
      <c r="M157" s="198" t="s">
        <v>19</v>
      </c>
      <c r="N157" s="199" t="s">
        <v>45</v>
      </c>
      <c r="O157" s="66"/>
      <c r="P157" s="200">
        <f t="shared" si="21"/>
        <v>0</v>
      </c>
      <c r="Q157" s="200">
        <v>0</v>
      </c>
      <c r="R157" s="200">
        <f t="shared" si="22"/>
        <v>0</v>
      </c>
      <c r="S157" s="200">
        <v>0</v>
      </c>
      <c r="T157" s="201">
        <f t="shared" si="23"/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2" t="s">
        <v>150</v>
      </c>
      <c r="AT157" s="202" t="s">
        <v>146</v>
      </c>
      <c r="AU157" s="202" t="s">
        <v>82</v>
      </c>
      <c r="AY157" s="19" t="s">
        <v>143</v>
      </c>
      <c r="BE157" s="203">
        <f t="shared" si="24"/>
        <v>0</v>
      </c>
      <c r="BF157" s="203">
        <f t="shared" si="25"/>
        <v>0</v>
      </c>
      <c r="BG157" s="203">
        <f t="shared" si="26"/>
        <v>0</v>
      </c>
      <c r="BH157" s="203">
        <f t="shared" si="27"/>
        <v>0</v>
      </c>
      <c r="BI157" s="203">
        <f t="shared" si="28"/>
        <v>0</v>
      </c>
      <c r="BJ157" s="19" t="s">
        <v>82</v>
      </c>
      <c r="BK157" s="203">
        <f t="shared" si="29"/>
        <v>0</v>
      </c>
      <c r="BL157" s="19" t="s">
        <v>150</v>
      </c>
      <c r="BM157" s="202" t="s">
        <v>1634</v>
      </c>
    </row>
    <row r="158" spans="1:65" s="2" customFormat="1" ht="16.5" customHeight="1">
      <c r="A158" s="36"/>
      <c r="B158" s="37"/>
      <c r="C158" s="190" t="s">
        <v>488</v>
      </c>
      <c r="D158" s="190" t="s">
        <v>146</v>
      </c>
      <c r="E158" s="191" t="s">
        <v>1832</v>
      </c>
      <c r="F158" s="192" t="s">
        <v>1833</v>
      </c>
      <c r="G158" s="193" t="s">
        <v>1145</v>
      </c>
      <c r="H158" s="194">
        <v>4</v>
      </c>
      <c r="I158" s="195"/>
      <c r="J158" s="196">
        <f t="shared" si="20"/>
        <v>0</v>
      </c>
      <c r="K158" s="197"/>
      <c r="L158" s="41"/>
      <c r="M158" s="198" t="s">
        <v>19</v>
      </c>
      <c r="N158" s="199" t="s">
        <v>45</v>
      </c>
      <c r="O158" s="66"/>
      <c r="P158" s="200">
        <f t="shared" si="21"/>
        <v>0</v>
      </c>
      <c r="Q158" s="200">
        <v>0</v>
      </c>
      <c r="R158" s="200">
        <f t="shared" si="22"/>
        <v>0</v>
      </c>
      <c r="S158" s="200">
        <v>0</v>
      </c>
      <c r="T158" s="201">
        <f t="shared" si="23"/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2" t="s">
        <v>150</v>
      </c>
      <c r="AT158" s="202" t="s">
        <v>146</v>
      </c>
      <c r="AU158" s="202" t="s">
        <v>82</v>
      </c>
      <c r="AY158" s="19" t="s">
        <v>143</v>
      </c>
      <c r="BE158" s="203">
        <f t="shared" si="24"/>
        <v>0</v>
      </c>
      <c r="BF158" s="203">
        <f t="shared" si="25"/>
        <v>0</v>
      </c>
      <c r="BG158" s="203">
        <f t="shared" si="26"/>
        <v>0</v>
      </c>
      <c r="BH158" s="203">
        <f t="shared" si="27"/>
        <v>0</v>
      </c>
      <c r="BI158" s="203">
        <f t="shared" si="28"/>
        <v>0</v>
      </c>
      <c r="BJ158" s="19" t="s">
        <v>82</v>
      </c>
      <c r="BK158" s="203">
        <f t="shared" si="29"/>
        <v>0</v>
      </c>
      <c r="BL158" s="19" t="s">
        <v>150</v>
      </c>
      <c r="BM158" s="202" t="s">
        <v>1643</v>
      </c>
    </row>
    <row r="159" spans="1:65" s="2" customFormat="1" ht="21.75" customHeight="1">
      <c r="A159" s="36"/>
      <c r="B159" s="37"/>
      <c r="C159" s="190" t="s">
        <v>494</v>
      </c>
      <c r="D159" s="190" t="s">
        <v>146</v>
      </c>
      <c r="E159" s="191" t="s">
        <v>1834</v>
      </c>
      <c r="F159" s="192" t="s">
        <v>1835</v>
      </c>
      <c r="G159" s="193" t="s">
        <v>1145</v>
      </c>
      <c r="H159" s="194">
        <v>4</v>
      </c>
      <c r="I159" s="195"/>
      <c r="J159" s="196">
        <f t="shared" si="20"/>
        <v>0</v>
      </c>
      <c r="K159" s="197"/>
      <c r="L159" s="41"/>
      <c r="M159" s="198" t="s">
        <v>19</v>
      </c>
      <c r="N159" s="199" t="s">
        <v>45</v>
      </c>
      <c r="O159" s="66"/>
      <c r="P159" s="200">
        <f t="shared" si="21"/>
        <v>0</v>
      </c>
      <c r="Q159" s="200">
        <v>0</v>
      </c>
      <c r="R159" s="200">
        <f t="shared" si="22"/>
        <v>0</v>
      </c>
      <c r="S159" s="200">
        <v>0</v>
      </c>
      <c r="T159" s="201">
        <f t="shared" si="23"/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2" t="s">
        <v>150</v>
      </c>
      <c r="AT159" s="202" t="s">
        <v>146</v>
      </c>
      <c r="AU159" s="202" t="s">
        <v>82</v>
      </c>
      <c r="AY159" s="19" t="s">
        <v>143</v>
      </c>
      <c r="BE159" s="203">
        <f t="shared" si="24"/>
        <v>0</v>
      </c>
      <c r="BF159" s="203">
        <f t="shared" si="25"/>
        <v>0</v>
      </c>
      <c r="BG159" s="203">
        <f t="shared" si="26"/>
        <v>0</v>
      </c>
      <c r="BH159" s="203">
        <f t="shared" si="27"/>
        <v>0</v>
      </c>
      <c r="BI159" s="203">
        <f t="shared" si="28"/>
        <v>0</v>
      </c>
      <c r="BJ159" s="19" t="s">
        <v>82</v>
      </c>
      <c r="BK159" s="203">
        <f t="shared" si="29"/>
        <v>0</v>
      </c>
      <c r="BL159" s="19" t="s">
        <v>150</v>
      </c>
      <c r="BM159" s="202" t="s">
        <v>1651</v>
      </c>
    </row>
    <row r="160" spans="1:65" s="2" customFormat="1" ht="16.5" customHeight="1">
      <c r="A160" s="36"/>
      <c r="B160" s="37"/>
      <c r="C160" s="190" t="s">
        <v>498</v>
      </c>
      <c r="D160" s="190" t="s">
        <v>146</v>
      </c>
      <c r="E160" s="191" t="s">
        <v>1836</v>
      </c>
      <c r="F160" s="192" t="s">
        <v>1837</v>
      </c>
      <c r="G160" s="193" t="s">
        <v>1145</v>
      </c>
      <c r="H160" s="194">
        <v>12</v>
      </c>
      <c r="I160" s="195"/>
      <c r="J160" s="196">
        <f t="shared" si="20"/>
        <v>0</v>
      </c>
      <c r="K160" s="197"/>
      <c r="L160" s="41"/>
      <c r="M160" s="198" t="s">
        <v>19</v>
      </c>
      <c r="N160" s="199" t="s">
        <v>45</v>
      </c>
      <c r="O160" s="66"/>
      <c r="P160" s="200">
        <f t="shared" si="21"/>
        <v>0</v>
      </c>
      <c r="Q160" s="200">
        <v>0</v>
      </c>
      <c r="R160" s="200">
        <f t="shared" si="22"/>
        <v>0</v>
      </c>
      <c r="S160" s="200">
        <v>0</v>
      </c>
      <c r="T160" s="201">
        <f t="shared" si="23"/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2" t="s">
        <v>150</v>
      </c>
      <c r="AT160" s="202" t="s">
        <v>146</v>
      </c>
      <c r="AU160" s="202" t="s">
        <v>82</v>
      </c>
      <c r="AY160" s="19" t="s">
        <v>143</v>
      </c>
      <c r="BE160" s="203">
        <f t="shared" si="24"/>
        <v>0</v>
      </c>
      <c r="BF160" s="203">
        <f t="shared" si="25"/>
        <v>0</v>
      </c>
      <c r="BG160" s="203">
        <f t="shared" si="26"/>
        <v>0</v>
      </c>
      <c r="BH160" s="203">
        <f t="shared" si="27"/>
        <v>0</v>
      </c>
      <c r="BI160" s="203">
        <f t="shared" si="28"/>
        <v>0</v>
      </c>
      <c r="BJ160" s="19" t="s">
        <v>82</v>
      </c>
      <c r="BK160" s="203">
        <f t="shared" si="29"/>
        <v>0</v>
      </c>
      <c r="BL160" s="19" t="s">
        <v>150</v>
      </c>
      <c r="BM160" s="202" t="s">
        <v>1659</v>
      </c>
    </row>
    <row r="161" spans="1:65" s="2" customFormat="1" ht="16.5" customHeight="1">
      <c r="A161" s="36"/>
      <c r="B161" s="37"/>
      <c r="C161" s="190" t="s">
        <v>502</v>
      </c>
      <c r="D161" s="190" t="s">
        <v>146</v>
      </c>
      <c r="E161" s="191" t="s">
        <v>1838</v>
      </c>
      <c r="F161" s="192" t="s">
        <v>1839</v>
      </c>
      <c r="G161" s="193" t="s">
        <v>1145</v>
      </c>
      <c r="H161" s="194">
        <v>12</v>
      </c>
      <c r="I161" s="195"/>
      <c r="J161" s="196">
        <f t="shared" si="20"/>
        <v>0</v>
      </c>
      <c r="K161" s="197"/>
      <c r="L161" s="41"/>
      <c r="M161" s="198" t="s">
        <v>19</v>
      </c>
      <c r="N161" s="199" t="s">
        <v>45</v>
      </c>
      <c r="O161" s="66"/>
      <c r="P161" s="200">
        <f t="shared" si="21"/>
        <v>0</v>
      </c>
      <c r="Q161" s="200">
        <v>0</v>
      </c>
      <c r="R161" s="200">
        <f t="shared" si="22"/>
        <v>0</v>
      </c>
      <c r="S161" s="200">
        <v>0</v>
      </c>
      <c r="T161" s="201">
        <f t="shared" si="23"/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2" t="s">
        <v>150</v>
      </c>
      <c r="AT161" s="202" t="s">
        <v>146</v>
      </c>
      <c r="AU161" s="202" t="s">
        <v>82</v>
      </c>
      <c r="AY161" s="19" t="s">
        <v>143</v>
      </c>
      <c r="BE161" s="203">
        <f t="shared" si="24"/>
        <v>0</v>
      </c>
      <c r="BF161" s="203">
        <f t="shared" si="25"/>
        <v>0</v>
      </c>
      <c r="BG161" s="203">
        <f t="shared" si="26"/>
        <v>0</v>
      </c>
      <c r="BH161" s="203">
        <f t="shared" si="27"/>
        <v>0</v>
      </c>
      <c r="BI161" s="203">
        <f t="shared" si="28"/>
        <v>0</v>
      </c>
      <c r="BJ161" s="19" t="s">
        <v>82</v>
      </c>
      <c r="BK161" s="203">
        <f t="shared" si="29"/>
        <v>0</v>
      </c>
      <c r="BL161" s="19" t="s">
        <v>150</v>
      </c>
      <c r="BM161" s="202" t="s">
        <v>1667</v>
      </c>
    </row>
    <row r="162" spans="1:65" s="2" customFormat="1" ht="16.5" customHeight="1">
      <c r="A162" s="36"/>
      <c r="B162" s="37"/>
      <c r="C162" s="190" t="s">
        <v>506</v>
      </c>
      <c r="D162" s="190" t="s">
        <v>146</v>
      </c>
      <c r="E162" s="191" t="s">
        <v>1840</v>
      </c>
      <c r="F162" s="192" t="s">
        <v>1841</v>
      </c>
      <c r="G162" s="193" t="s">
        <v>1145</v>
      </c>
      <c r="H162" s="194">
        <v>29</v>
      </c>
      <c r="I162" s="195"/>
      <c r="J162" s="196">
        <f t="shared" si="20"/>
        <v>0</v>
      </c>
      <c r="K162" s="197"/>
      <c r="L162" s="41"/>
      <c r="M162" s="198" t="s">
        <v>19</v>
      </c>
      <c r="N162" s="199" t="s">
        <v>45</v>
      </c>
      <c r="O162" s="66"/>
      <c r="P162" s="200">
        <f t="shared" si="21"/>
        <v>0</v>
      </c>
      <c r="Q162" s="200">
        <v>0</v>
      </c>
      <c r="R162" s="200">
        <f t="shared" si="22"/>
        <v>0</v>
      </c>
      <c r="S162" s="200">
        <v>0</v>
      </c>
      <c r="T162" s="201">
        <f t="shared" si="23"/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2" t="s">
        <v>150</v>
      </c>
      <c r="AT162" s="202" t="s">
        <v>146</v>
      </c>
      <c r="AU162" s="202" t="s">
        <v>82</v>
      </c>
      <c r="AY162" s="19" t="s">
        <v>143</v>
      </c>
      <c r="BE162" s="203">
        <f t="shared" si="24"/>
        <v>0</v>
      </c>
      <c r="BF162" s="203">
        <f t="shared" si="25"/>
        <v>0</v>
      </c>
      <c r="BG162" s="203">
        <f t="shared" si="26"/>
        <v>0</v>
      </c>
      <c r="BH162" s="203">
        <f t="shared" si="27"/>
        <v>0</v>
      </c>
      <c r="BI162" s="203">
        <f t="shared" si="28"/>
        <v>0</v>
      </c>
      <c r="BJ162" s="19" t="s">
        <v>82</v>
      </c>
      <c r="BK162" s="203">
        <f t="shared" si="29"/>
        <v>0</v>
      </c>
      <c r="BL162" s="19" t="s">
        <v>150</v>
      </c>
      <c r="BM162" s="202" t="s">
        <v>1678</v>
      </c>
    </row>
    <row r="163" spans="1:65" s="2" customFormat="1" ht="16.5" customHeight="1">
      <c r="A163" s="36"/>
      <c r="B163" s="37"/>
      <c r="C163" s="190" t="s">
        <v>510</v>
      </c>
      <c r="D163" s="190" t="s">
        <v>146</v>
      </c>
      <c r="E163" s="191" t="s">
        <v>1842</v>
      </c>
      <c r="F163" s="192" t="s">
        <v>1843</v>
      </c>
      <c r="G163" s="193" t="s">
        <v>1145</v>
      </c>
      <c r="H163" s="194">
        <v>29</v>
      </c>
      <c r="I163" s="195"/>
      <c r="J163" s="196">
        <f t="shared" si="20"/>
        <v>0</v>
      </c>
      <c r="K163" s="197"/>
      <c r="L163" s="41"/>
      <c r="M163" s="198" t="s">
        <v>19</v>
      </c>
      <c r="N163" s="199" t="s">
        <v>45</v>
      </c>
      <c r="O163" s="66"/>
      <c r="P163" s="200">
        <f t="shared" si="21"/>
        <v>0</v>
      </c>
      <c r="Q163" s="200">
        <v>0</v>
      </c>
      <c r="R163" s="200">
        <f t="shared" si="22"/>
        <v>0</v>
      </c>
      <c r="S163" s="200">
        <v>0</v>
      </c>
      <c r="T163" s="201">
        <f t="shared" si="23"/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2" t="s">
        <v>150</v>
      </c>
      <c r="AT163" s="202" t="s">
        <v>146</v>
      </c>
      <c r="AU163" s="202" t="s">
        <v>82</v>
      </c>
      <c r="AY163" s="19" t="s">
        <v>143</v>
      </c>
      <c r="BE163" s="203">
        <f t="shared" si="24"/>
        <v>0</v>
      </c>
      <c r="BF163" s="203">
        <f t="shared" si="25"/>
        <v>0</v>
      </c>
      <c r="BG163" s="203">
        <f t="shared" si="26"/>
        <v>0</v>
      </c>
      <c r="BH163" s="203">
        <f t="shared" si="27"/>
        <v>0</v>
      </c>
      <c r="BI163" s="203">
        <f t="shared" si="28"/>
        <v>0</v>
      </c>
      <c r="BJ163" s="19" t="s">
        <v>82</v>
      </c>
      <c r="BK163" s="203">
        <f t="shared" si="29"/>
        <v>0</v>
      </c>
      <c r="BL163" s="19" t="s">
        <v>150</v>
      </c>
      <c r="BM163" s="202" t="s">
        <v>1844</v>
      </c>
    </row>
    <row r="164" spans="1:65" s="2" customFormat="1" ht="16.5" customHeight="1">
      <c r="A164" s="36"/>
      <c r="B164" s="37"/>
      <c r="C164" s="190" t="s">
        <v>515</v>
      </c>
      <c r="D164" s="190" t="s">
        <v>146</v>
      </c>
      <c r="E164" s="191" t="s">
        <v>1845</v>
      </c>
      <c r="F164" s="192" t="s">
        <v>1846</v>
      </c>
      <c r="G164" s="193" t="s">
        <v>1145</v>
      </c>
      <c r="H164" s="194">
        <v>10</v>
      </c>
      <c r="I164" s="195"/>
      <c r="J164" s="196">
        <f t="shared" si="20"/>
        <v>0</v>
      </c>
      <c r="K164" s="197"/>
      <c r="L164" s="41"/>
      <c r="M164" s="198" t="s">
        <v>19</v>
      </c>
      <c r="N164" s="199" t="s">
        <v>45</v>
      </c>
      <c r="O164" s="66"/>
      <c r="P164" s="200">
        <f t="shared" si="21"/>
        <v>0</v>
      </c>
      <c r="Q164" s="200">
        <v>0</v>
      </c>
      <c r="R164" s="200">
        <f t="shared" si="22"/>
        <v>0</v>
      </c>
      <c r="S164" s="200">
        <v>0</v>
      </c>
      <c r="T164" s="201">
        <f t="shared" si="23"/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2" t="s">
        <v>150</v>
      </c>
      <c r="AT164" s="202" t="s">
        <v>146</v>
      </c>
      <c r="AU164" s="202" t="s">
        <v>82</v>
      </c>
      <c r="AY164" s="19" t="s">
        <v>143</v>
      </c>
      <c r="BE164" s="203">
        <f t="shared" si="24"/>
        <v>0</v>
      </c>
      <c r="BF164" s="203">
        <f t="shared" si="25"/>
        <v>0</v>
      </c>
      <c r="BG164" s="203">
        <f t="shared" si="26"/>
        <v>0</v>
      </c>
      <c r="BH164" s="203">
        <f t="shared" si="27"/>
        <v>0</v>
      </c>
      <c r="BI164" s="203">
        <f t="shared" si="28"/>
        <v>0</v>
      </c>
      <c r="BJ164" s="19" t="s">
        <v>82</v>
      </c>
      <c r="BK164" s="203">
        <f t="shared" si="29"/>
        <v>0</v>
      </c>
      <c r="BL164" s="19" t="s">
        <v>150</v>
      </c>
      <c r="BM164" s="202" t="s">
        <v>1847</v>
      </c>
    </row>
    <row r="165" spans="1:65" s="2" customFormat="1" ht="16.5" customHeight="1">
      <c r="A165" s="36"/>
      <c r="B165" s="37"/>
      <c r="C165" s="190" t="s">
        <v>519</v>
      </c>
      <c r="D165" s="190" t="s">
        <v>146</v>
      </c>
      <c r="E165" s="191" t="s">
        <v>1848</v>
      </c>
      <c r="F165" s="192" t="s">
        <v>1849</v>
      </c>
      <c r="G165" s="193" t="s">
        <v>1145</v>
      </c>
      <c r="H165" s="194">
        <v>10</v>
      </c>
      <c r="I165" s="195"/>
      <c r="J165" s="196">
        <f t="shared" si="20"/>
        <v>0</v>
      </c>
      <c r="K165" s="197"/>
      <c r="L165" s="41"/>
      <c r="M165" s="198" t="s">
        <v>19</v>
      </c>
      <c r="N165" s="199" t="s">
        <v>45</v>
      </c>
      <c r="O165" s="66"/>
      <c r="P165" s="200">
        <f t="shared" si="21"/>
        <v>0</v>
      </c>
      <c r="Q165" s="200">
        <v>0</v>
      </c>
      <c r="R165" s="200">
        <f t="shared" si="22"/>
        <v>0</v>
      </c>
      <c r="S165" s="200">
        <v>0</v>
      </c>
      <c r="T165" s="201">
        <f t="shared" si="23"/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2" t="s">
        <v>150</v>
      </c>
      <c r="AT165" s="202" t="s">
        <v>146</v>
      </c>
      <c r="AU165" s="202" t="s">
        <v>82</v>
      </c>
      <c r="AY165" s="19" t="s">
        <v>143</v>
      </c>
      <c r="BE165" s="203">
        <f t="shared" si="24"/>
        <v>0</v>
      </c>
      <c r="BF165" s="203">
        <f t="shared" si="25"/>
        <v>0</v>
      </c>
      <c r="BG165" s="203">
        <f t="shared" si="26"/>
        <v>0</v>
      </c>
      <c r="BH165" s="203">
        <f t="shared" si="27"/>
        <v>0</v>
      </c>
      <c r="BI165" s="203">
        <f t="shared" si="28"/>
        <v>0</v>
      </c>
      <c r="BJ165" s="19" t="s">
        <v>82</v>
      </c>
      <c r="BK165" s="203">
        <f t="shared" si="29"/>
        <v>0</v>
      </c>
      <c r="BL165" s="19" t="s">
        <v>150</v>
      </c>
      <c r="BM165" s="202" t="s">
        <v>1850</v>
      </c>
    </row>
    <row r="166" spans="1:65" s="2" customFormat="1" ht="16.5" customHeight="1">
      <c r="A166" s="36"/>
      <c r="B166" s="37"/>
      <c r="C166" s="190" t="s">
        <v>523</v>
      </c>
      <c r="D166" s="190" t="s">
        <v>146</v>
      </c>
      <c r="E166" s="191" t="s">
        <v>1851</v>
      </c>
      <c r="F166" s="192" t="s">
        <v>1852</v>
      </c>
      <c r="G166" s="193" t="s">
        <v>1145</v>
      </c>
      <c r="H166" s="194">
        <v>4</v>
      </c>
      <c r="I166" s="195"/>
      <c r="J166" s="196">
        <f t="shared" si="20"/>
        <v>0</v>
      </c>
      <c r="K166" s="197"/>
      <c r="L166" s="41"/>
      <c r="M166" s="198" t="s">
        <v>19</v>
      </c>
      <c r="N166" s="199" t="s">
        <v>45</v>
      </c>
      <c r="O166" s="66"/>
      <c r="P166" s="200">
        <f t="shared" si="21"/>
        <v>0</v>
      </c>
      <c r="Q166" s="200">
        <v>0</v>
      </c>
      <c r="R166" s="200">
        <f t="shared" si="22"/>
        <v>0</v>
      </c>
      <c r="S166" s="200">
        <v>0</v>
      </c>
      <c r="T166" s="201">
        <f t="shared" si="23"/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2" t="s">
        <v>150</v>
      </c>
      <c r="AT166" s="202" t="s">
        <v>146</v>
      </c>
      <c r="AU166" s="202" t="s">
        <v>82</v>
      </c>
      <c r="AY166" s="19" t="s">
        <v>143</v>
      </c>
      <c r="BE166" s="203">
        <f t="shared" si="24"/>
        <v>0</v>
      </c>
      <c r="BF166" s="203">
        <f t="shared" si="25"/>
        <v>0</v>
      </c>
      <c r="BG166" s="203">
        <f t="shared" si="26"/>
        <v>0</v>
      </c>
      <c r="BH166" s="203">
        <f t="shared" si="27"/>
        <v>0</v>
      </c>
      <c r="BI166" s="203">
        <f t="shared" si="28"/>
        <v>0</v>
      </c>
      <c r="BJ166" s="19" t="s">
        <v>82</v>
      </c>
      <c r="BK166" s="203">
        <f t="shared" si="29"/>
        <v>0</v>
      </c>
      <c r="BL166" s="19" t="s">
        <v>150</v>
      </c>
      <c r="BM166" s="202" t="s">
        <v>1853</v>
      </c>
    </row>
    <row r="167" spans="1:65" s="2" customFormat="1" ht="16.5" customHeight="1">
      <c r="A167" s="36"/>
      <c r="B167" s="37"/>
      <c r="C167" s="190" t="s">
        <v>528</v>
      </c>
      <c r="D167" s="190" t="s">
        <v>146</v>
      </c>
      <c r="E167" s="191" t="s">
        <v>1854</v>
      </c>
      <c r="F167" s="192" t="s">
        <v>1855</v>
      </c>
      <c r="G167" s="193" t="s">
        <v>1145</v>
      </c>
      <c r="H167" s="194">
        <v>8</v>
      </c>
      <c r="I167" s="195"/>
      <c r="J167" s="196">
        <f t="shared" si="20"/>
        <v>0</v>
      </c>
      <c r="K167" s="197"/>
      <c r="L167" s="41"/>
      <c r="M167" s="198" t="s">
        <v>19</v>
      </c>
      <c r="N167" s="199" t="s">
        <v>45</v>
      </c>
      <c r="O167" s="66"/>
      <c r="P167" s="200">
        <f t="shared" si="21"/>
        <v>0</v>
      </c>
      <c r="Q167" s="200">
        <v>0</v>
      </c>
      <c r="R167" s="200">
        <f t="shared" si="22"/>
        <v>0</v>
      </c>
      <c r="S167" s="200">
        <v>0</v>
      </c>
      <c r="T167" s="201">
        <f t="shared" si="23"/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2" t="s">
        <v>150</v>
      </c>
      <c r="AT167" s="202" t="s">
        <v>146</v>
      </c>
      <c r="AU167" s="202" t="s">
        <v>82</v>
      </c>
      <c r="AY167" s="19" t="s">
        <v>143</v>
      </c>
      <c r="BE167" s="203">
        <f t="shared" si="24"/>
        <v>0</v>
      </c>
      <c r="BF167" s="203">
        <f t="shared" si="25"/>
        <v>0</v>
      </c>
      <c r="BG167" s="203">
        <f t="shared" si="26"/>
        <v>0</v>
      </c>
      <c r="BH167" s="203">
        <f t="shared" si="27"/>
        <v>0</v>
      </c>
      <c r="BI167" s="203">
        <f t="shared" si="28"/>
        <v>0</v>
      </c>
      <c r="BJ167" s="19" t="s">
        <v>82</v>
      </c>
      <c r="BK167" s="203">
        <f t="shared" si="29"/>
        <v>0</v>
      </c>
      <c r="BL167" s="19" t="s">
        <v>150</v>
      </c>
      <c r="BM167" s="202" t="s">
        <v>1856</v>
      </c>
    </row>
    <row r="168" spans="1:65" s="2" customFormat="1" ht="16.5" customHeight="1">
      <c r="A168" s="36"/>
      <c r="B168" s="37"/>
      <c r="C168" s="190" t="s">
        <v>533</v>
      </c>
      <c r="D168" s="190" t="s">
        <v>146</v>
      </c>
      <c r="E168" s="191" t="s">
        <v>1857</v>
      </c>
      <c r="F168" s="192" t="s">
        <v>1858</v>
      </c>
      <c r="G168" s="193" t="s">
        <v>1145</v>
      </c>
      <c r="H168" s="194">
        <v>4</v>
      </c>
      <c r="I168" s="195"/>
      <c r="J168" s="196">
        <f t="shared" si="20"/>
        <v>0</v>
      </c>
      <c r="K168" s="197"/>
      <c r="L168" s="41"/>
      <c r="M168" s="198" t="s">
        <v>19</v>
      </c>
      <c r="N168" s="199" t="s">
        <v>45</v>
      </c>
      <c r="O168" s="66"/>
      <c r="P168" s="200">
        <f t="shared" si="21"/>
        <v>0</v>
      </c>
      <c r="Q168" s="200">
        <v>0</v>
      </c>
      <c r="R168" s="200">
        <f t="shared" si="22"/>
        <v>0</v>
      </c>
      <c r="S168" s="200">
        <v>0</v>
      </c>
      <c r="T168" s="201">
        <f t="shared" si="23"/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2" t="s">
        <v>150</v>
      </c>
      <c r="AT168" s="202" t="s">
        <v>146</v>
      </c>
      <c r="AU168" s="202" t="s">
        <v>82</v>
      </c>
      <c r="AY168" s="19" t="s">
        <v>143</v>
      </c>
      <c r="BE168" s="203">
        <f t="shared" si="24"/>
        <v>0</v>
      </c>
      <c r="BF168" s="203">
        <f t="shared" si="25"/>
        <v>0</v>
      </c>
      <c r="BG168" s="203">
        <f t="shared" si="26"/>
        <v>0</v>
      </c>
      <c r="BH168" s="203">
        <f t="shared" si="27"/>
        <v>0</v>
      </c>
      <c r="BI168" s="203">
        <f t="shared" si="28"/>
        <v>0</v>
      </c>
      <c r="BJ168" s="19" t="s">
        <v>82</v>
      </c>
      <c r="BK168" s="203">
        <f t="shared" si="29"/>
        <v>0</v>
      </c>
      <c r="BL168" s="19" t="s">
        <v>150</v>
      </c>
      <c r="BM168" s="202" t="s">
        <v>1859</v>
      </c>
    </row>
    <row r="169" spans="1:65" s="2" customFormat="1" ht="16.5" customHeight="1">
      <c r="A169" s="36"/>
      <c r="B169" s="37"/>
      <c r="C169" s="190" t="s">
        <v>537</v>
      </c>
      <c r="D169" s="190" t="s">
        <v>146</v>
      </c>
      <c r="E169" s="191" t="s">
        <v>1860</v>
      </c>
      <c r="F169" s="192" t="s">
        <v>1861</v>
      </c>
      <c r="G169" s="193" t="s">
        <v>1145</v>
      </c>
      <c r="H169" s="194">
        <v>4</v>
      </c>
      <c r="I169" s="195"/>
      <c r="J169" s="196">
        <f t="shared" si="20"/>
        <v>0</v>
      </c>
      <c r="K169" s="197"/>
      <c r="L169" s="41"/>
      <c r="M169" s="198" t="s">
        <v>19</v>
      </c>
      <c r="N169" s="199" t="s">
        <v>45</v>
      </c>
      <c r="O169" s="66"/>
      <c r="P169" s="200">
        <f t="shared" si="21"/>
        <v>0</v>
      </c>
      <c r="Q169" s="200">
        <v>0</v>
      </c>
      <c r="R169" s="200">
        <f t="shared" si="22"/>
        <v>0</v>
      </c>
      <c r="S169" s="200">
        <v>0</v>
      </c>
      <c r="T169" s="201">
        <f t="shared" si="23"/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2" t="s">
        <v>150</v>
      </c>
      <c r="AT169" s="202" t="s">
        <v>146</v>
      </c>
      <c r="AU169" s="202" t="s">
        <v>82</v>
      </c>
      <c r="AY169" s="19" t="s">
        <v>143</v>
      </c>
      <c r="BE169" s="203">
        <f t="shared" si="24"/>
        <v>0</v>
      </c>
      <c r="BF169" s="203">
        <f t="shared" si="25"/>
        <v>0</v>
      </c>
      <c r="BG169" s="203">
        <f t="shared" si="26"/>
        <v>0</v>
      </c>
      <c r="BH169" s="203">
        <f t="shared" si="27"/>
        <v>0</v>
      </c>
      <c r="BI169" s="203">
        <f t="shared" si="28"/>
        <v>0</v>
      </c>
      <c r="BJ169" s="19" t="s">
        <v>82</v>
      </c>
      <c r="BK169" s="203">
        <f t="shared" si="29"/>
        <v>0</v>
      </c>
      <c r="BL169" s="19" t="s">
        <v>150</v>
      </c>
      <c r="BM169" s="202" t="s">
        <v>1862</v>
      </c>
    </row>
    <row r="170" spans="1:65" s="2" customFormat="1" ht="16.5" customHeight="1">
      <c r="A170" s="36"/>
      <c r="B170" s="37"/>
      <c r="C170" s="190" t="s">
        <v>543</v>
      </c>
      <c r="D170" s="190" t="s">
        <v>146</v>
      </c>
      <c r="E170" s="191" t="s">
        <v>1863</v>
      </c>
      <c r="F170" s="192" t="s">
        <v>1864</v>
      </c>
      <c r="G170" s="193" t="s">
        <v>1145</v>
      </c>
      <c r="H170" s="194">
        <v>4</v>
      </c>
      <c r="I170" s="195"/>
      <c r="J170" s="196">
        <f t="shared" si="20"/>
        <v>0</v>
      </c>
      <c r="K170" s="197"/>
      <c r="L170" s="41"/>
      <c r="M170" s="198" t="s">
        <v>19</v>
      </c>
      <c r="N170" s="199" t="s">
        <v>45</v>
      </c>
      <c r="O170" s="66"/>
      <c r="P170" s="200">
        <f t="shared" si="21"/>
        <v>0</v>
      </c>
      <c r="Q170" s="200">
        <v>0</v>
      </c>
      <c r="R170" s="200">
        <f t="shared" si="22"/>
        <v>0</v>
      </c>
      <c r="S170" s="200">
        <v>0</v>
      </c>
      <c r="T170" s="201">
        <f t="shared" si="23"/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2" t="s">
        <v>150</v>
      </c>
      <c r="AT170" s="202" t="s">
        <v>146</v>
      </c>
      <c r="AU170" s="202" t="s">
        <v>82</v>
      </c>
      <c r="AY170" s="19" t="s">
        <v>143</v>
      </c>
      <c r="BE170" s="203">
        <f t="shared" si="24"/>
        <v>0</v>
      </c>
      <c r="BF170" s="203">
        <f t="shared" si="25"/>
        <v>0</v>
      </c>
      <c r="BG170" s="203">
        <f t="shared" si="26"/>
        <v>0</v>
      </c>
      <c r="BH170" s="203">
        <f t="shared" si="27"/>
        <v>0</v>
      </c>
      <c r="BI170" s="203">
        <f t="shared" si="28"/>
        <v>0</v>
      </c>
      <c r="BJ170" s="19" t="s">
        <v>82</v>
      </c>
      <c r="BK170" s="203">
        <f t="shared" si="29"/>
        <v>0</v>
      </c>
      <c r="BL170" s="19" t="s">
        <v>150</v>
      </c>
      <c r="BM170" s="202" t="s">
        <v>1865</v>
      </c>
    </row>
    <row r="171" spans="1:65" s="2" customFormat="1" ht="16.5" customHeight="1">
      <c r="A171" s="36"/>
      <c r="B171" s="37"/>
      <c r="C171" s="190" t="s">
        <v>548</v>
      </c>
      <c r="D171" s="190" t="s">
        <v>146</v>
      </c>
      <c r="E171" s="191" t="s">
        <v>1866</v>
      </c>
      <c r="F171" s="192" t="s">
        <v>1867</v>
      </c>
      <c r="G171" s="193" t="s">
        <v>186</v>
      </c>
      <c r="H171" s="194">
        <v>80</v>
      </c>
      <c r="I171" s="195"/>
      <c r="J171" s="196">
        <f t="shared" si="20"/>
        <v>0</v>
      </c>
      <c r="K171" s="197"/>
      <c r="L171" s="41"/>
      <c r="M171" s="198" t="s">
        <v>19</v>
      </c>
      <c r="N171" s="199" t="s">
        <v>45</v>
      </c>
      <c r="O171" s="66"/>
      <c r="P171" s="200">
        <f t="shared" si="21"/>
        <v>0</v>
      </c>
      <c r="Q171" s="200">
        <v>0</v>
      </c>
      <c r="R171" s="200">
        <f t="shared" si="22"/>
        <v>0</v>
      </c>
      <c r="S171" s="200">
        <v>0</v>
      </c>
      <c r="T171" s="201">
        <f t="shared" si="23"/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2" t="s">
        <v>150</v>
      </c>
      <c r="AT171" s="202" t="s">
        <v>146</v>
      </c>
      <c r="AU171" s="202" t="s">
        <v>82</v>
      </c>
      <c r="AY171" s="19" t="s">
        <v>143</v>
      </c>
      <c r="BE171" s="203">
        <f t="shared" si="24"/>
        <v>0</v>
      </c>
      <c r="BF171" s="203">
        <f t="shared" si="25"/>
        <v>0</v>
      </c>
      <c r="BG171" s="203">
        <f t="shared" si="26"/>
        <v>0</v>
      </c>
      <c r="BH171" s="203">
        <f t="shared" si="27"/>
        <v>0</v>
      </c>
      <c r="BI171" s="203">
        <f t="shared" si="28"/>
        <v>0</v>
      </c>
      <c r="BJ171" s="19" t="s">
        <v>82</v>
      </c>
      <c r="BK171" s="203">
        <f t="shared" si="29"/>
        <v>0</v>
      </c>
      <c r="BL171" s="19" t="s">
        <v>150</v>
      </c>
      <c r="BM171" s="202" t="s">
        <v>1868</v>
      </c>
    </row>
    <row r="172" spans="1:65" s="2" customFormat="1" ht="16.5" customHeight="1">
      <c r="A172" s="36"/>
      <c r="B172" s="37"/>
      <c r="C172" s="190" t="s">
        <v>553</v>
      </c>
      <c r="D172" s="190" t="s">
        <v>146</v>
      </c>
      <c r="E172" s="191" t="s">
        <v>1869</v>
      </c>
      <c r="F172" s="192" t="s">
        <v>1870</v>
      </c>
      <c r="G172" s="193" t="s">
        <v>186</v>
      </c>
      <c r="H172" s="194">
        <v>80</v>
      </c>
      <c r="I172" s="195"/>
      <c r="J172" s="196">
        <f t="shared" si="20"/>
        <v>0</v>
      </c>
      <c r="K172" s="197"/>
      <c r="L172" s="41"/>
      <c r="M172" s="198" t="s">
        <v>19</v>
      </c>
      <c r="N172" s="199" t="s">
        <v>45</v>
      </c>
      <c r="O172" s="66"/>
      <c r="P172" s="200">
        <f t="shared" si="21"/>
        <v>0</v>
      </c>
      <c r="Q172" s="200">
        <v>0</v>
      </c>
      <c r="R172" s="200">
        <f t="shared" si="22"/>
        <v>0</v>
      </c>
      <c r="S172" s="200">
        <v>0</v>
      </c>
      <c r="T172" s="201">
        <f t="shared" si="23"/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2" t="s">
        <v>150</v>
      </c>
      <c r="AT172" s="202" t="s">
        <v>146</v>
      </c>
      <c r="AU172" s="202" t="s">
        <v>82</v>
      </c>
      <c r="AY172" s="19" t="s">
        <v>143</v>
      </c>
      <c r="BE172" s="203">
        <f t="shared" si="24"/>
        <v>0</v>
      </c>
      <c r="BF172" s="203">
        <f t="shared" si="25"/>
        <v>0</v>
      </c>
      <c r="BG172" s="203">
        <f t="shared" si="26"/>
        <v>0</v>
      </c>
      <c r="BH172" s="203">
        <f t="shared" si="27"/>
        <v>0</v>
      </c>
      <c r="BI172" s="203">
        <f t="shared" si="28"/>
        <v>0</v>
      </c>
      <c r="BJ172" s="19" t="s">
        <v>82</v>
      </c>
      <c r="BK172" s="203">
        <f t="shared" si="29"/>
        <v>0</v>
      </c>
      <c r="BL172" s="19" t="s">
        <v>150</v>
      </c>
      <c r="BM172" s="202" t="s">
        <v>1871</v>
      </c>
    </row>
    <row r="173" spans="1:65" s="2" customFormat="1" ht="16.5" customHeight="1">
      <c r="A173" s="36"/>
      <c r="B173" s="37"/>
      <c r="C173" s="190" t="s">
        <v>558</v>
      </c>
      <c r="D173" s="190" t="s">
        <v>146</v>
      </c>
      <c r="E173" s="191" t="s">
        <v>1872</v>
      </c>
      <c r="F173" s="192" t="s">
        <v>1873</v>
      </c>
      <c r="G173" s="193" t="s">
        <v>158</v>
      </c>
      <c r="H173" s="194">
        <v>28</v>
      </c>
      <c r="I173" s="195"/>
      <c r="J173" s="196">
        <f t="shared" si="20"/>
        <v>0</v>
      </c>
      <c r="K173" s="197"/>
      <c r="L173" s="41"/>
      <c r="M173" s="198" t="s">
        <v>19</v>
      </c>
      <c r="N173" s="199" t="s">
        <v>45</v>
      </c>
      <c r="O173" s="66"/>
      <c r="P173" s="200">
        <f t="shared" si="21"/>
        <v>0</v>
      </c>
      <c r="Q173" s="200">
        <v>0</v>
      </c>
      <c r="R173" s="200">
        <f t="shared" si="22"/>
        <v>0</v>
      </c>
      <c r="S173" s="200">
        <v>0</v>
      </c>
      <c r="T173" s="201">
        <f t="shared" si="23"/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2" t="s">
        <v>150</v>
      </c>
      <c r="AT173" s="202" t="s">
        <v>146</v>
      </c>
      <c r="AU173" s="202" t="s">
        <v>82</v>
      </c>
      <c r="AY173" s="19" t="s">
        <v>143</v>
      </c>
      <c r="BE173" s="203">
        <f t="shared" si="24"/>
        <v>0</v>
      </c>
      <c r="BF173" s="203">
        <f t="shared" si="25"/>
        <v>0</v>
      </c>
      <c r="BG173" s="203">
        <f t="shared" si="26"/>
        <v>0</v>
      </c>
      <c r="BH173" s="203">
        <f t="shared" si="27"/>
        <v>0</v>
      </c>
      <c r="BI173" s="203">
        <f t="shared" si="28"/>
        <v>0</v>
      </c>
      <c r="BJ173" s="19" t="s">
        <v>82</v>
      </c>
      <c r="BK173" s="203">
        <f t="shared" si="29"/>
        <v>0</v>
      </c>
      <c r="BL173" s="19" t="s">
        <v>150</v>
      </c>
      <c r="BM173" s="202" t="s">
        <v>1874</v>
      </c>
    </row>
    <row r="174" spans="1:65" s="12" customFormat="1" ht="25.9" customHeight="1">
      <c r="B174" s="174"/>
      <c r="C174" s="175"/>
      <c r="D174" s="176" t="s">
        <v>73</v>
      </c>
      <c r="E174" s="177" t="s">
        <v>1875</v>
      </c>
      <c r="F174" s="177" t="s">
        <v>1876</v>
      </c>
      <c r="G174" s="175"/>
      <c r="H174" s="175"/>
      <c r="I174" s="178"/>
      <c r="J174" s="179">
        <f>BK174</f>
        <v>0</v>
      </c>
      <c r="K174" s="175"/>
      <c r="L174" s="180"/>
      <c r="M174" s="181"/>
      <c r="N174" s="182"/>
      <c r="O174" s="182"/>
      <c r="P174" s="183">
        <f>SUM(P175:P180)</f>
        <v>0</v>
      </c>
      <c r="Q174" s="182"/>
      <c r="R174" s="183">
        <f>SUM(R175:R180)</f>
        <v>0</v>
      </c>
      <c r="S174" s="182"/>
      <c r="T174" s="184">
        <f>SUM(T175:T180)</f>
        <v>0</v>
      </c>
      <c r="AR174" s="185" t="s">
        <v>82</v>
      </c>
      <c r="AT174" s="186" t="s">
        <v>73</v>
      </c>
      <c r="AU174" s="186" t="s">
        <v>74</v>
      </c>
      <c r="AY174" s="185" t="s">
        <v>143</v>
      </c>
      <c r="BK174" s="187">
        <f>SUM(BK175:BK180)</f>
        <v>0</v>
      </c>
    </row>
    <row r="175" spans="1:65" s="2" customFormat="1" ht="16.5" customHeight="1">
      <c r="A175" s="36"/>
      <c r="B175" s="37"/>
      <c r="C175" s="190" t="s">
        <v>562</v>
      </c>
      <c r="D175" s="190" t="s">
        <v>146</v>
      </c>
      <c r="E175" s="191" t="s">
        <v>1877</v>
      </c>
      <c r="F175" s="192" t="s">
        <v>1878</v>
      </c>
      <c r="G175" s="193" t="s">
        <v>1145</v>
      </c>
      <c r="H175" s="194">
        <v>24</v>
      </c>
      <c r="I175" s="195"/>
      <c r="J175" s="196">
        <f t="shared" ref="J175:J180" si="30">ROUND(I175*H175,2)</f>
        <v>0</v>
      </c>
      <c r="K175" s="197"/>
      <c r="L175" s="41"/>
      <c r="M175" s="198" t="s">
        <v>19</v>
      </c>
      <c r="N175" s="199" t="s">
        <v>45</v>
      </c>
      <c r="O175" s="66"/>
      <c r="P175" s="200">
        <f t="shared" ref="P175:P180" si="31">O175*H175</f>
        <v>0</v>
      </c>
      <c r="Q175" s="200">
        <v>0</v>
      </c>
      <c r="R175" s="200">
        <f t="shared" ref="R175:R180" si="32">Q175*H175</f>
        <v>0</v>
      </c>
      <c r="S175" s="200">
        <v>0</v>
      </c>
      <c r="T175" s="201">
        <f t="shared" ref="T175:T180" si="33"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2" t="s">
        <v>150</v>
      </c>
      <c r="AT175" s="202" t="s">
        <v>146</v>
      </c>
      <c r="AU175" s="202" t="s">
        <v>82</v>
      </c>
      <c r="AY175" s="19" t="s">
        <v>143</v>
      </c>
      <c r="BE175" s="203">
        <f t="shared" ref="BE175:BE180" si="34">IF(N175="základní",J175,0)</f>
        <v>0</v>
      </c>
      <c r="BF175" s="203">
        <f t="shared" ref="BF175:BF180" si="35">IF(N175="snížená",J175,0)</f>
        <v>0</v>
      </c>
      <c r="BG175" s="203">
        <f t="shared" ref="BG175:BG180" si="36">IF(N175="zákl. přenesená",J175,0)</f>
        <v>0</v>
      </c>
      <c r="BH175" s="203">
        <f t="shared" ref="BH175:BH180" si="37">IF(N175="sníž. přenesená",J175,0)</f>
        <v>0</v>
      </c>
      <c r="BI175" s="203">
        <f t="shared" ref="BI175:BI180" si="38">IF(N175="nulová",J175,0)</f>
        <v>0</v>
      </c>
      <c r="BJ175" s="19" t="s">
        <v>82</v>
      </c>
      <c r="BK175" s="203">
        <f t="shared" ref="BK175:BK180" si="39">ROUND(I175*H175,2)</f>
        <v>0</v>
      </c>
      <c r="BL175" s="19" t="s">
        <v>150</v>
      </c>
      <c r="BM175" s="202" t="s">
        <v>1879</v>
      </c>
    </row>
    <row r="176" spans="1:65" s="2" customFormat="1" ht="16.5" customHeight="1">
      <c r="A176" s="36"/>
      <c r="B176" s="37"/>
      <c r="C176" s="190" t="s">
        <v>566</v>
      </c>
      <c r="D176" s="190" t="s">
        <v>146</v>
      </c>
      <c r="E176" s="191" t="s">
        <v>1880</v>
      </c>
      <c r="F176" s="192" t="s">
        <v>1881</v>
      </c>
      <c r="G176" s="193" t="s">
        <v>1145</v>
      </c>
      <c r="H176" s="194">
        <v>45</v>
      </c>
      <c r="I176" s="195"/>
      <c r="J176" s="196">
        <f t="shared" si="30"/>
        <v>0</v>
      </c>
      <c r="K176" s="197"/>
      <c r="L176" s="41"/>
      <c r="M176" s="198" t="s">
        <v>19</v>
      </c>
      <c r="N176" s="199" t="s">
        <v>45</v>
      </c>
      <c r="O176" s="66"/>
      <c r="P176" s="200">
        <f t="shared" si="31"/>
        <v>0</v>
      </c>
      <c r="Q176" s="200">
        <v>0</v>
      </c>
      <c r="R176" s="200">
        <f t="shared" si="32"/>
        <v>0</v>
      </c>
      <c r="S176" s="200">
        <v>0</v>
      </c>
      <c r="T176" s="201">
        <f t="shared" si="33"/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2" t="s">
        <v>150</v>
      </c>
      <c r="AT176" s="202" t="s">
        <v>146</v>
      </c>
      <c r="AU176" s="202" t="s">
        <v>82</v>
      </c>
      <c r="AY176" s="19" t="s">
        <v>143</v>
      </c>
      <c r="BE176" s="203">
        <f t="shared" si="34"/>
        <v>0</v>
      </c>
      <c r="BF176" s="203">
        <f t="shared" si="35"/>
        <v>0</v>
      </c>
      <c r="BG176" s="203">
        <f t="shared" si="36"/>
        <v>0</v>
      </c>
      <c r="BH176" s="203">
        <f t="shared" si="37"/>
        <v>0</v>
      </c>
      <c r="BI176" s="203">
        <f t="shared" si="38"/>
        <v>0</v>
      </c>
      <c r="BJ176" s="19" t="s">
        <v>82</v>
      </c>
      <c r="BK176" s="203">
        <f t="shared" si="39"/>
        <v>0</v>
      </c>
      <c r="BL176" s="19" t="s">
        <v>150</v>
      </c>
      <c r="BM176" s="202" t="s">
        <v>1882</v>
      </c>
    </row>
    <row r="177" spans="1:65" s="2" customFormat="1" ht="16.5" customHeight="1">
      <c r="A177" s="36"/>
      <c r="B177" s="37"/>
      <c r="C177" s="190" t="s">
        <v>571</v>
      </c>
      <c r="D177" s="190" t="s">
        <v>146</v>
      </c>
      <c r="E177" s="191" t="s">
        <v>1883</v>
      </c>
      <c r="F177" s="192" t="s">
        <v>1884</v>
      </c>
      <c r="G177" s="193" t="s">
        <v>1145</v>
      </c>
      <c r="H177" s="194">
        <v>15</v>
      </c>
      <c r="I177" s="195"/>
      <c r="J177" s="196">
        <f t="shared" si="30"/>
        <v>0</v>
      </c>
      <c r="K177" s="197"/>
      <c r="L177" s="41"/>
      <c r="M177" s="198" t="s">
        <v>19</v>
      </c>
      <c r="N177" s="199" t="s">
        <v>45</v>
      </c>
      <c r="O177" s="66"/>
      <c r="P177" s="200">
        <f t="shared" si="31"/>
        <v>0</v>
      </c>
      <c r="Q177" s="200">
        <v>0</v>
      </c>
      <c r="R177" s="200">
        <f t="shared" si="32"/>
        <v>0</v>
      </c>
      <c r="S177" s="200">
        <v>0</v>
      </c>
      <c r="T177" s="201">
        <f t="shared" si="33"/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2" t="s">
        <v>150</v>
      </c>
      <c r="AT177" s="202" t="s">
        <v>146</v>
      </c>
      <c r="AU177" s="202" t="s">
        <v>82</v>
      </c>
      <c r="AY177" s="19" t="s">
        <v>143</v>
      </c>
      <c r="BE177" s="203">
        <f t="shared" si="34"/>
        <v>0</v>
      </c>
      <c r="BF177" s="203">
        <f t="shared" si="35"/>
        <v>0</v>
      </c>
      <c r="BG177" s="203">
        <f t="shared" si="36"/>
        <v>0</v>
      </c>
      <c r="BH177" s="203">
        <f t="shared" si="37"/>
        <v>0</v>
      </c>
      <c r="BI177" s="203">
        <f t="shared" si="38"/>
        <v>0</v>
      </c>
      <c r="BJ177" s="19" t="s">
        <v>82</v>
      </c>
      <c r="BK177" s="203">
        <f t="shared" si="39"/>
        <v>0</v>
      </c>
      <c r="BL177" s="19" t="s">
        <v>150</v>
      </c>
      <c r="BM177" s="202" t="s">
        <v>1885</v>
      </c>
    </row>
    <row r="178" spans="1:65" s="2" customFormat="1" ht="16.5" customHeight="1">
      <c r="A178" s="36"/>
      <c r="B178" s="37"/>
      <c r="C178" s="190" t="s">
        <v>575</v>
      </c>
      <c r="D178" s="190" t="s">
        <v>146</v>
      </c>
      <c r="E178" s="191" t="s">
        <v>1886</v>
      </c>
      <c r="F178" s="192" t="s">
        <v>1887</v>
      </c>
      <c r="G178" s="193" t="s">
        <v>186</v>
      </c>
      <c r="H178" s="194">
        <v>790</v>
      </c>
      <c r="I178" s="195"/>
      <c r="J178" s="196">
        <f t="shared" si="30"/>
        <v>0</v>
      </c>
      <c r="K178" s="197"/>
      <c r="L178" s="41"/>
      <c r="M178" s="198" t="s">
        <v>19</v>
      </c>
      <c r="N178" s="199" t="s">
        <v>45</v>
      </c>
      <c r="O178" s="66"/>
      <c r="P178" s="200">
        <f t="shared" si="31"/>
        <v>0</v>
      </c>
      <c r="Q178" s="200">
        <v>0</v>
      </c>
      <c r="R178" s="200">
        <f t="shared" si="32"/>
        <v>0</v>
      </c>
      <c r="S178" s="200">
        <v>0</v>
      </c>
      <c r="T178" s="201">
        <f t="shared" si="33"/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2" t="s">
        <v>150</v>
      </c>
      <c r="AT178" s="202" t="s">
        <v>146</v>
      </c>
      <c r="AU178" s="202" t="s">
        <v>82</v>
      </c>
      <c r="AY178" s="19" t="s">
        <v>143</v>
      </c>
      <c r="BE178" s="203">
        <f t="shared" si="34"/>
        <v>0</v>
      </c>
      <c r="BF178" s="203">
        <f t="shared" si="35"/>
        <v>0</v>
      </c>
      <c r="BG178" s="203">
        <f t="shared" si="36"/>
        <v>0</v>
      </c>
      <c r="BH178" s="203">
        <f t="shared" si="37"/>
        <v>0</v>
      </c>
      <c r="BI178" s="203">
        <f t="shared" si="38"/>
        <v>0</v>
      </c>
      <c r="BJ178" s="19" t="s">
        <v>82</v>
      </c>
      <c r="BK178" s="203">
        <f t="shared" si="39"/>
        <v>0</v>
      </c>
      <c r="BL178" s="19" t="s">
        <v>150</v>
      </c>
      <c r="BM178" s="202" t="s">
        <v>1888</v>
      </c>
    </row>
    <row r="179" spans="1:65" s="2" customFormat="1" ht="16.5" customHeight="1">
      <c r="A179" s="36"/>
      <c r="B179" s="37"/>
      <c r="C179" s="190" t="s">
        <v>579</v>
      </c>
      <c r="D179" s="190" t="s">
        <v>146</v>
      </c>
      <c r="E179" s="191" t="s">
        <v>1889</v>
      </c>
      <c r="F179" s="192" t="s">
        <v>1890</v>
      </c>
      <c r="G179" s="193" t="s">
        <v>1145</v>
      </c>
      <c r="H179" s="194">
        <v>10</v>
      </c>
      <c r="I179" s="195"/>
      <c r="J179" s="196">
        <f t="shared" si="30"/>
        <v>0</v>
      </c>
      <c r="K179" s="197"/>
      <c r="L179" s="41"/>
      <c r="M179" s="198" t="s">
        <v>19</v>
      </c>
      <c r="N179" s="199" t="s">
        <v>45</v>
      </c>
      <c r="O179" s="66"/>
      <c r="P179" s="200">
        <f t="shared" si="31"/>
        <v>0</v>
      </c>
      <c r="Q179" s="200">
        <v>0</v>
      </c>
      <c r="R179" s="200">
        <f t="shared" si="32"/>
        <v>0</v>
      </c>
      <c r="S179" s="200">
        <v>0</v>
      </c>
      <c r="T179" s="201">
        <f t="shared" si="33"/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2" t="s">
        <v>150</v>
      </c>
      <c r="AT179" s="202" t="s">
        <v>146</v>
      </c>
      <c r="AU179" s="202" t="s">
        <v>82</v>
      </c>
      <c r="AY179" s="19" t="s">
        <v>143</v>
      </c>
      <c r="BE179" s="203">
        <f t="shared" si="34"/>
        <v>0</v>
      </c>
      <c r="BF179" s="203">
        <f t="shared" si="35"/>
        <v>0</v>
      </c>
      <c r="BG179" s="203">
        <f t="shared" si="36"/>
        <v>0</v>
      </c>
      <c r="BH179" s="203">
        <f t="shared" si="37"/>
        <v>0</v>
      </c>
      <c r="BI179" s="203">
        <f t="shared" si="38"/>
        <v>0</v>
      </c>
      <c r="BJ179" s="19" t="s">
        <v>82</v>
      </c>
      <c r="BK179" s="203">
        <f t="shared" si="39"/>
        <v>0</v>
      </c>
      <c r="BL179" s="19" t="s">
        <v>150</v>
      </c>
      <c r="BM179" s="202" t="s">
        <v>1891</v>
      </c>
    </row>
    <row r="180" spans="1:65" s="2" customFormat="1" ht="16.5" customHeight="1">
      <c r="A180" s="36"/>
      <c r="B180" s="37"/>
      <c r="C180" s="190" t="s">
        <v>583</v>
      </c>
      <c r="D180" s="190" t="s">
        <v>146</v>
      </c>
      <c r="E180" s="191" t="s">
        <v>1892</v>
      </c>
      <c r="F180" s="192" t="s">
        <v>1893</v>
      </c>
      <c r="G180" s="193" t="s">
        <v>1145</v>
      </c>
      <c r="H180" s="194">
        <v>10</v>
      </c>
      <c r="I180" s="195"/>
      <c r="J180" s="196">
        <f t="shared" si="30"/>
        <v>0</v>
      </c>
      <c r="K180" s="197"/>
      <c r="L180" s="41"/>
      <c r="M180" s="198" t="s">
        <v>19</v>
      </c>
      <c r="N180" s="199" t="s">
        <v>45</v>
      </c>
      <c r="O180" s="66"/>
      <c r="P180" s="200">
        <f t="shared" si="31"/>
        <v>0</v>
      </c>
      <c r="Q180" s="200">
        <v>0</v>
      </c>
      <c r="R180" s="200">
        <f t="shared" si="32"/>
        <v>0</v>
      </c>
      <c r="S180" s="200">
        <v>0</v>
      </c>
      <c r="T180" s="201">
        <f t="shared" si="33"/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2" t="s">
        <v>150</v>
      </c>
      <c r="AT180" s="202" t="s">
        <v>146</v>
      </c>
      <c r="AU180" s="202" t="s">
        <v>82</v>
      </c>
      <c r="AY180" s="19" t="s">
        <v>143</v>
      </c>
      <c r="BE180" s="203">
        <f t="shared" si="34"/>
        <v>0</v>
      </c>
      <c r="BF180" s="203">
        <f t="shared" si="35"/>
        <v>0</v>
      </c>
      <c r="BG180" s="203">
        <f t="shared" si="36"/>
        <v>0</v>
      </c>
      <c r="BH180" s="203">
        <f t="shared" si="37"/>
        <v>0</v>
      </c>
      <c r="BI180" s="203">
        <f t="shared" si="38"/>
        <v>0</v>
      </c>
      <c r="BJ180" s="19" t="s">
        <v>82</v>
      </c>
      <c r="BK180" s="203">
        <f t="shared" si="39"/>
        <v>0</v>
      </c>
      <c r="BL180" s="19" t="s">
        <v>150</v>
      </c>
      <c r="BM180" s="202" t="s">
        <v>1894</v>
      </c>
    </row>
    <row r="181" spans="1:65" s="12" customFormat="1" ht="25.9" customHeight="1">
      <c r="B181" s="174"/>
      <c r="C181" s="175"/>
      <c r="D181" s="176" t="s">
        <v>73</v>
      </c>
      <c r="E181" s="177" t="s">
        <v>1895</v>
      </c>
      <c r="F181" s="177" t="s">
        <v>1896</v>
      </c>
      <c r="G181" s="175"/>
      <c r="H181" s="175"/>
      <c r="I181" s="178"/>
      <c r="J181" s="179">
        <f>BK181</f>
        <v>0</v>
      </c>
      <c r="K181" s="175"/>
      <c r="L181" s="180"/>
      <c r="M181" s="181"/>
      <c r="N181" s="182"/>
      <c r="O181" s="182"/>
      <c r="P181" s="183">
        <f>SUM(P182:P185)</f>
        <v>0</v>
      </c>
      <c r="Q181" s="182"/>
      <c r="R181" s="183">
        <f>SUM(R182:R185)</f>
        <v>0</v>
      </c>
      <c r="S181" s="182"/>
      <c r="T181" s="184">
        <f>SUM(T182:T185)</f>
        <v>0</v>
      </c>
      <c r="AR181" s="185" t="s">
        <v>82</v>
      </c>
      <c r="AT181" s="186" t="s">
        <v>73</v>
      </c>
      <c r="AU181" s="186" t="s">
        <v>74</v>
      </c>
      <c r="AY181" s="185" t="s">
        <v>143</v>
      </c>
      <c r="BK181" s="187">
        <f>SUM(BK182:BK185)</f>
        <v>0</v>
      </c>
    </row>
    <row r="182" spans="1:65" s="2" customFormat="1" ht="16.5" customHeight="1">
      <c r="A182" s="36"/>
      <c r="B182" s="37"/>
      <c r="C182" s="190" t="s">
        <v>590</v>
      </c>
      <c r="D182" s="190" t="s">
        <v>146</v>
      </c>
      <c r="E182" s="191" t="s">
        <v>1897</v>
      </c>
      <c r="F182" s="192" t="s">
        <v>1898</v>
      </c>
      <c r="G182" s="193" t="s">
        <v>258</v>
      </c>
      <c r="H182" s="194">
        <v>1</v>
      </c>
      <c r="I182" s="195"/>
      <c r="J182" s="196">
        <f>ROUND(I182*H182,2)</f>
        <v>0</v>
      </c>
      <c r="K182" s="197"/>
      <c r="L182" s="41"/>
      <c r="M182" s="198" t="s">
        <v>19</v>
      </c>
      <c r="N182" s="199" t="s">
        <v>45</v>
      </c>
      <c r="O182" s="66"/>
      <c r="P182" s="200">
        <f>O182*H182</f>
        <v>0</v>
      </c>
      <c r="Q182" s="200">
        <v>0</v>
      </c>
      <c r="R182" s="200">
        <f>Q182*H182</f>
        <v>0</v>
      </c>
      <c r="S182" s="200">
        <v>0</v>
      </c>
      <c r="T182" s="201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2" t="s">
        <v>150</v>
      </c>
      <c r="AT182" s="202" t="s">
        <v>146</v>
      </c>
      <c r="AU182" s="202" t="s">
        <v>82</v>
      </c>
      <c r="AY182" s="19" t="s">
        <v>143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9" t="s">
        <v>82</v>
      </c>
      <c r="BK182" s="203">
        <f>ROUND(I182*H182,2)</f>
        <v>0</v>
      </c>
      <c r="BL182" s="19" t="s">
        <v>150</v>
      </c>
      <c r="BM182" s="202" t="s">
        <v>1899</v>
      </c>
    </row>
    <row r="183" spans="1:65" s="2" customFormat="1" ht="16.5" customHeight="1">
      <c r="A183" s="36"/>
      <c r="B183" s="37"/>
      <c r="C183" s="190" t="s">
        <v>594</v>
      </c>
      <c r="D183" s="190" t="s">
        <v>146</v>
      </c>
      <c r="E183" s="191" t="s">
        <v>1900</v>
      </c>
      <c r="F183" s="192" t="s">
        <v>1901</v>
      </c>
      <c r="G183" s="193" t="s">
        <v>258</v>
      </c>
      <c r="H183" s="194">
        <v>1</v>
      </c>
      <c r="I183" s="195"/>
      <c r="J183" s="196">
        <f>ROUND(I183*H183,2)</f>
        <v>0</v>
      </c>
      <c r="K183" s="197"/>
      <c r="L183" s="41"/>
      <c r="M183" s="198" t="s">
        <v>19</v>
      </c>
      <c r="N183" s="199" t="s">
        <v>45</v>
      </c>
      <c r="O183" s="66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2" t="s">
        <v>150</v>
      </c>
      <c r="AT183" s="202" t="s">
        <v>146</v>
      </c>
      <c r="AU183" s="202" t="s">
        <v>82</v>
      </c>
      <c r="AY183" s="19" t="s">
        <v>143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9" t="s">
        <v>82</v>
      </c>
      <c r="BK183" s="203">
        <f>ROUND(I183*H183,2)</f>
        <v>0</v>
      </c>
      <c r="BL183" s="19" t="s">
        <v>150</v>
      </c>
      <c r="BM183" s="202" t="s">
        <v>1902</v>
      </c>
    </row>
    <row r="184" spans="1:65" s="2" customFormat="1" ht="16.5" customHeight="1">
      <c r="A184" s="36"/>
      <c r="B184" s="37"/>
      <c r="C184" s="190" t="s">
        <v>598</v>
      </c>
      <c r="D184" s="190" t="s">
        <v>146</v>
      </c>
      <c r="E184" s="191" t="s">
        <v>1903</v>
      </c>
      <c r="F184" s="192" t="s">
        <v>1904</v>
      </c>
      <c r="G184" s="193" t="s">
        <v>1145</v>
      </c>
      <c r="H184" s="194">
        <v>1</v>
      </c>
      <c r="I184" s="195"/>
      <c r="J184" s="196">
        <f>ROUND(I184*H184,2)</f>
        <v>0</v>
      </c>
      <c r="K184" s="197"/>
      <c r="L184" s="41"/>
      <c r="M184" s="198" t="s">
        <v>19</v>
      </c>
      <c r="N184" s="199" t="s">
        <v>45</v>
      </c>
      <c r="O184" s="66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2" t="s">
        <v>150</v>
      </c>
      <c r="AT184" s="202" t="s">
        <v>146</v>
      </c>
      <c r="AU184" s="202" t="s">
        <v>82</v>
      </c>
      <c r="AY184" s="19" t="s">
        <v>143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9" t="s">
        <v>82</v>
      </c>
      <c r="BK184" s="203">
        <f>ROUND(I184*H184,2)</f>
        <v>0</v>
      </c>
      <c r="BL184" s="19" t="s">
        <v>150</v>
      </c>
      <c r="BM184" s="202" t="s">
        <v>1905</v>
      </c>
    </row>
    <row r="185" spans="1:65" s="2" customFormat="1" ht="33" customHeight="1">
      <c r="A185" s="36"/>
      <c r="B185" s="37"/>
      <c r="C185" s="190" t="s">
        <v>602</v>
      </c>
      <c r="D185" s="190" t="s">
        <v>146</v>
      </c>
      <c r="E185" s="191" t="s">
        <v>1906</v>
      </c>
      <c r="F185" s="192" t="s">
        <v>1907</v>
      </c>
      <c r="G185" s="193" t="s">
        <v>1145</v>
      </c>
      <c r="H185" s="194">
        <v>1</v>
      </c>
      <c r="I185" s="195"/>
      <c r="J185" s="196">
        <f>ROUND(I185*H185,2)</f>
        <v>0</v>
      </c>
      <c r="K185" s="197"/>
      <c r="L185" s="41"/>
      <c r="M185" s="271" t="s">
        <v>19</v>
      </c>
      <c r="N185" s="272" t="s">
        <v>45</v>
      </c>
      <c r="O185" s="265"/>
      <c r="P185" s="269">
        <f>O185*H185</f>
        <v>0</v>
      </c>
      <c r="Q185" s="269">
        <v>0</v>
      </c>
      <c r="R185" s="269">
        <f>Q185*H185</f>
        <v>0</v>
      </c>
      <c r="S185" s="269">
        <v>0</v>
      </c>
      <c r="T185" s="27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2" t="s">
        <v>150</v>
      </c>
      <c r="AT185" s="202" t="s">
        <v>146</v>
      </c>
      <c r="AU185" s="202" t="s">
        <v>82</v>
      </c>
      <c r="AY185" s="19" t="s">
        <v>143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9" t="s">
        <v>82</v>
      </c>
      <c r="BK185" s="203">
        <f>ROUND(I185*H185,2)</f>
        <v>0</v>
      </c>
      <c r="BL185" s="19" t="s">
        <v>150</v>
      </c>
      <c r="BM185" s="202" t="s">
        <v>1908</v>
      </c>
    </row>
    <row r="186" spans="1:65" s="2" customFormat="1" ht="6.95" customHeight="1">
      <c r="A186" s="36"/>
      <c r="B186" s="49"/>
      <c r="C186" s="50"/>
      <c r="D186" s="50"/>
      <c r="E186" s="50"/>
      <c r="F186" s="50"/>
      <c r="G186" s="50"/>
      <c r="H186" s="50"/>
      <c r="I186" s="138"/>
      <c r="J186" s="50"/>
      <c r="K186" s="50"/>
      <c r="L186" s="41"/>
      <c r="M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</row>
  </sheetData>
  <sheetProtection algorithmName="SHA-512" hashValue="iz5Y8Qa/QpAj05XwD2qBW0wz0lTE6drDflAqRLYSteuTfsu2/lbrOQPR0/LQjB+RXuB0fLmViwf/0a4HiO/u5Q==" saltValue="gecZHuwlcun5WFwVV8U5fNMMQHIsxUxf2WT1a8j1Za8I7RBPBvNPtR8wfxd42rGYU+nf/8jFwKGCe00dGvSYrg==" spinCount="100000" sheet="1" objects="1" scenarios="1" formatColumns="0" formatRows="0" autoFilter="0"/>
  <autoFilter ref="C84:K185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8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3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AT2" s="19" t="s">
        <v>99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84</v>
      </c>
    </row>
    <row r="4" spans="1:46" s="1" customFormat="1" ht="24.95" customHeight="1">
      <c r="B4" s="22"/>
      <c r="D4" s="107" t="s">
        <v>103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91" t="str">
        <f>'Rekapitulace stavby'!K6</f>
        <v>Kralupy nad Vltavou předměstí ON - oprava</v>
      </c>
      <c r="F7" s="392"/>
      <c r="G7" s="392"/>
      <c r="H7" s="392"/>
      <c r="I7" s="103"/>
      <c r="L7" s="22"/>
    </row>
    <row r="8" spans="1:46" s="2" customFormat="1" ht="12" customHeight="1">
      <c r="A8" s="36"/>
      <c r="B8" s="41"/>
      <c r="C8" s="36"/>
      <c r="D8" s="109" t="s">
        <v>104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3" t="s">
        <v>1909</v>
      </c>
      <c r="F9" s="394"/>
      <c r="G9" s="394"/>
      <c r="H9" s="394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8. 4. 2020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">
        <v>27</v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">
        <v>28</v>
      </c>
      <c r="F15" s="36"/>
      <c r="G15" s="36"/>
      <c r="H15" s="36"/>
      <c r="I15" s="113" t="s">
        <v>29</v>
      </c>
      <c r="J15" s="112" t="s">
        <v>30</v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31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5" t="str">
        <f>'Rekapitulace stavby'!E14</f>
        <v>Vyplň údaj</v>
      </c>
      <c r="F18" s="396"/>
      <c r="G18" s="396"/>
      <c r="H18" s="396"/>
      <c r="I18" s="113" t="s">
        <v>29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33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 xml:space="preserve"> </v>
      </c>
      <c r="F21" s="36"/>
      <c r="G21" s="36"/>
      <c r="H21" s="36"/>
      <c r="I21" s="113" t="s">
        <v>29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36</v>
      </c>
      <c r="E23" s="36"/>
      <c r="F23" s="36"/>
      <c r="G23" s="36"/>
      <c r="H23" s="36"/>
      <c r="I23" s="113" t="s">
        <v>26</v>
      </c>
      <c r="J23" s="112" t="s">
        <v>19</v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">
        <v>37</v>
      </c>
      <c r="F24" s="36"/>
      <c r="G24" s="36"/>
      <c r="H24" s="36"/>
      <c r="I24" s="113" t="s">
        <v>29</v>
      </c>
      <c r="J24" s="112" t="s">
        <v>19</v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38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97" t="s">
        <v>19</v>
      </c>
      <c r="F27" s="397"/>
      <c r="G27" s="397"/>
      <c r="H27" s="397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40</v>
      </c>
      <c r="E30" s="36"/>
      <c r="F30" s="36"/>
      <c r="G30" s="36"/>
      <c r="H30" s="36"/>
      <c r="I30" s="110"/>
      <c r="J30" s="122">
        <f>ROUND(J94,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42</v>
      </c>
      <c r="G32" s="36"/>
      <c r="H32" s="36"/>
      <c r="I32" s="124" t="s">
        <v>41</v>
      </c>
      <c r="J32" s="123" t="s">
        <v>43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44</v>
      </c>
      <c r="E33" s="109" t="s">
        <v>45</v>
      </c>
      <c r="F33" s="126">
        <f>ROUND((SUM(BE94:BE207)),  2)</f>
        <v>0</v>
      </c>
      <c r="G33" s="36"/>
      <c r="H33" s="36"/>
      <c r="I33" s="127">
        <v>0.21</v>
      </c>
      <c r="J33" s="126">
        <f>ROUND(((SUM(BE94:BE207))*I33),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46</v>
      </c>
      <c r="F34" s="126">
        <f>ROUND((SUM(BF94:BF207)),  2)</f>
        <v>0</v>
      </c>
      <c r="G34" s="36"/>
      <c r="H34" s="36"/>
      <c r="I34" s="127">
        <v>0.15</v>
      </c>
      <c r="J34" s="126">
        <f>ROUND(((SUM(BF94:BF207))*I34),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47</v>
      </c>
      <c r="F35" s="126">
        <f>ROUND((SUM(BG94:BG207)),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48</v>
      </c>
      <c r="F36" s="126">
        <f>ROUND((SUM(BH94:BH207)),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49</v>
      </c>
      <c r="F37" s="126">
        <f>ROUND((SUM(BI94:BI207)),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50</v>
      </c>
      <c r="E39" s="130"/>
      <c r="F39" s="130"/>
      <c r="G39" s="131" t="s">
        <v>51</v>
      </c>
      <c r="H39" s="132" t="s">
        <v>52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106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8" t="str">
        <f>E7</f>
        <v>Kralupy nad Vltavou předměstí ON - oprava</v>
      </c>
      <c r="F48" s="399"/>
      <c r="G48" s="399"/>
      <c r="H48" s="399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104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1" t="str">
        <f>E9</f>
        <v>SO.06 - Oprava zpevněných ploch a demolice dřevěného skladu</v>
      </c>
      <c r="F50" s="400"/>
      <c r="G50" s="400"/>
      <c r="H50" s="400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Kralupy nad Vltavou</v>
      </c>
      <c r="G52" s="38"/>
      <c r="H52" s="38"/>
      <c r="I52" s="113" t="s">
        <v>23</v>
      </c>
      <c r="J52" s="61" t="str">
        <f>IF(J12="","",J12)</f>
        <v>8. 4. 2020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Správa železnic, státní organizace</v>
      </c>
      <c r="G54" s="38"/>
      <c r="H54" s="38"/>
      <c r="I54" s="113" t="s">
        <v>33</v>
      </c>
      <c r="J54" s="34" t="str">
        <f>E21</f>
        <v xml:space="preserve"> 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113" t="s">
        <v>36</v>
      </c>
      <c r="J55" s="34" t="str">
        <f>E24</f>
        <v>L. Malý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107</v>
      </c>
      <c r="D57" s="143"/>
      <c r="E57" s="143"/>
      <c r="F57" s="143"/>
      <c r="G57" s="143"/>
      <c r="H57" s="143"/>
      <c r="I57" s="144"/>
      <c r="J57" s="145" t="s">
        <v>108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72</v>
      </c>
      <c r="D59" s="38"/>
      <c r="E59" s="38"/>
      <c r="F59" s="38"/>
      <c r="G59" s="38"/>
      <c r="H59" s="38"/>
      <c r="I59" s="110"/>
      <c r="J59" s="79">
        <f>J94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109</v>
      </c>
    </row>
    <row r="60" spans="1:47" s="9" customFormat="1" ht="24.95" customHeight="1">
      <c r="B60" s="147"/>
      <c r="C60" s="148"/>
      <c r="D60" s="149" t="s">
        <v>110</v>
      </c>
      <c r="E60" s="150"/>
      <c r="F60" s="150"/>
      <c r="G60" s="150"/>
      <c r="H60" s="150"/>
      <c r="I60" s="151"/>
      <c r="J60" s="152">
        <f>J95</f>
        <v>0</v>
      </c>
      <c r="K60" s="148"/>
      <c r="L60" s="153"/>
    </row>
    <row r="61" spans="1:47" s="10" customFormat="1" ht="19.899999999999999" customHeight="1">
      <c r="B61" s="154"/>
      <c r="C61" s="155"/>
      <c r="D61" s="156" t="s">
        <v>1160</v>
      </c>
      <c r="E61" s="157"/>
      <c r="F61" s="157"/>
      <c r="G61" s="157"/>
      <c r="H61" s="157"/>
      <c r="I61" s="158"/>
      <c r="J61" s="159">
        <f>J96</f>
        <v>0</v>
      </c>
      <c r="K61" s="155"/>
      <c r="L61" s="160"/>
    </row>
    <row r="62" spans="1:47" s="10" customFormat="1" ht="19.899999999999999" customHeight="1">
      <c r="B62" s="154"/>
      <c r="C62" s="155"/>
      <c r="D62" s="156" t="s">
        <v>111</v>
      </c>
      <c r="E62" s="157"/>
      <c r="F62" s="157"/>
      <c r="G62" s="157"/>
      <c r="H62" s="157"/>
      <c r="I62" s="158"/>
      <c r="J62" s="159">
        <f>J117</f>
        <v>0</v>
      </c>
      <c r="K62" s="155"/>
      <c r="L62" s="160"/>
    </row>
    <row r="63" spans="1:47" s="10" customFormat="1" ht="19.899999999999999" customHeight="1">
      <c r="B63" s="154"/>
      <c r="C63" s="155"/>
      <c r="D63" s="156" t="s">
        <v>1910</v>
      </c>
      <c r="E63" s="157"/>
      <c r="F63" s="157"/>
      <c r="G63" s="157"/>
      <c r="H63" s="157"/>
      <c r="I63" s="158"/>
      <c r="J63" s="159">
        <f>J122</f>
        <v>0</v>
      </c>
      <c r="K63" s="155"/>
      <c r="L63" s="160"/>
    </row>
    <row r="64" spans="1:47" s="10" customFormat="1" ht="19.899999999999999" customHeight="1">
      <c r="B64" s="154"/>
      <c r="C64" s="155"/>
      <c r="D64" s="156" t="s">
        <v>112</v>
      </c>
      <c r="E64" s="157"/>
      <c r="F64" s="157"/>
      <c r="G64" s="157"/>
      <c r="H64" s="157"/>
      <c r="I64" s="158"/>
      <c r="J64" s="159">
        <f>J144</f>
        <v>0</v>
      </c>
      <c r="K64" s="155"/>
      <c r="L64" s="160"/>
    </row>
    <row r="65" spans="1:31" s="10" customFormat="1" ht="19.899999999999999" customHeight="1">
      <c r="B65" s="154"/>
      <c r="C65" s="155"/>
      <c r="D65" s="156" t="s">
        <v>113</v>
      </c>
      <c r="E65" s="157"/>
      <c r="F65" s="157"/>
      <c r="G65" s="157"/>
      <c r="H65" s="157"/>
      <c r="I65" s="158"/>
      <c r="J65" s="159">
        <f>J149</f>
        <v>0</v>
      </c>
      <c r="K65" s="155"/>
      <c r="L65" s="160"/>
    </row>
    <row r="66" spans="1:31" s="10" customFormat="1" ht="19.899999999999999" customHeight="1">
      <c r="B66" s="154"/>
      <c r="C66" s="155"/>
      <c r="D66" s="156" t="s">
        <v>1911</v>
      </c>
      <c r="E66" s="157"/>
      <c r="F66" s="157"/>
      <c r="G66" s="157"/>
      <c r="H66" s="157"/>
      <c r="I66" s="158"/>
      <c r="J66" s="159">
        <f>J158</f>
        <v>0</v>
      </c>
      <c r="K66" s="155"/>
      <c r="L66" s="160"/>
    </row>
    <row r="67" spans="1:31" s="10" customFormat="1" ht="19.899999999999999" customHeight="1">
      <c r="B67" s="154"/>
      <c r="C67" s="155"/>
      <c r="D67" s="156" t="s">
        <v>1912</v>
      </c>
      <c r="E67" s="157"/>
      <c r="F67" s="157"/>
      <c r="G67" s="157"/>
      <c r="H67" s="157"/>
      <c r="I67" s="158"/>
      <c r="J67" s="159">
        <f>J168</f>
        <v>0</v>
      </c>
      <c r="K67" s="155"/>
      <c r="L67" s="160"/>
    </row>
    <row r="68" spans="1:31" s="10" customFormat="1" ht="19.899999999999999" customHeight="1">
      <c r="B68" s="154"/>
      <c r="C68" s="155"/>
      <c r="D68" s="156" t="s">
        <v>115</v>
      </c>
      <c r="E68" s="157"/>
      <c r="F68" s="157"/>
      <c r="G68" s="157"/>
      <c r="H68" s="157"/>
      <c r="I68" s="158"/>
      <c r="J68" s="159">
        <f>J170</f>
        <v>0</v>
      </c>
      <c r="K68" s="155"/>
      <c r="L68" s="160"/>
    </row>
    <row r="69" spans="1:31" s="9" customFormat="1" ht="24.95" customHeight="1">
      <c r="B69" s="147"/>
      <c r="C69" s="148"/>
      <c r="D69" s="149" t="s">
        <v>1913</v>
      </c>
      <c r="E69" s="150"/>
      <c r="F69" s="150"/>
      <c r="G69" s="150"/>
      <c r="H69" s="150"/>
      <c r="I69" s="151"/>
      <c r="J69" s="152">
        <f>J183</f>
        <v>0</v>
      </c>
      <c r="K69" s="148"/>
      <c r="L69" s="153"/>
    </row>
    <row r="70" spans="1:31" s="9" customFormat="1" ht="24.95" customHeight="1">
      <c r="B70" s="147"/>
      <c r="C70" s="148"/>
      <c r="D70" s="149" t="s">
        <v>117</v>
      </c>
      <c r="E70" s="150"/>
      <c r="F70" s="150"/>
      <c r="G70" s="150"/>
      <c r="H70" s="150"/>
      <c r="I70" s="151"/>
      <c r="J70" s="152">
        <f>J189</f>
        <v>0</v>
      </c>
      <c r="K70" s="148"/>
      <c r="L70" s="153"/>
    </row>
    <row r="71" spans="1:31" s="10" customFormat="1" ht="19.899999999999999" customHeight="1">
      <c r="B71" s="154"/>
      <c r="C71" s="155"/>
      <c r="D71" s="156" t="s">
        <v>1161</v>
      </c>
      <c r="E71" s="157"/>
      <c r="F71" s="157"/>
      <c r="G71" s="157"/>
      <c r="H71" s="157"/>
      <c r="I71" s="158"/>
      <c r="J71" s="159">
        <f>J190</f>
        <v>0</v>
      </c>
      <c r="K71" s="155"/>
      <c r="L71" s="160"/>
    </row>
    <row r="72" spans="1:31" s="10" customFormat="1" ht="19.899999999999999" customHeight="1">
      <c r="B72" s="154"/>
      <c r="C72" s="155"/>
      <c r="D72" s="156" t="s">
        <v>122</v>
      </c>
      <c r="E72" s="157"/>
      <c r="F72" s="157"/>
      <c r="G72" s="157"/>
      <c r="H72" s="157"/>
      <c r="I72" s="158"/>
      <c r="J72" s="159">
        <f>J195</f>
        <v>0</v>
      </c>
      <c r="K72" s="155"/>
      <c r="L72" s="160"/>
    </row>
    <row r="73" spans="1:31" s="10" customFormat="1" ht="19.899999999999999" customHeight="1">
      <c r="B73" s="154"/>
      <c r="C73" s="155"/>
      <c r="D73" s="156" t="s">
        <v>124</v>
      </c>
      <c r="E73" s="157"/>
      <c r="F73" s="157"/>
      <c r="G73" s="157"/>
      <c r="H73" s="157"/>
      <c r="I73" s="158"/>
      <c r="J73" s="159">
        <f>J203</f>
        <v>0</v>
      </c>
      <c r="K73" s="155"/>
      <c r="L73" s="160"/>
    </row>
    <row r="74" spans="1:31" s="9" customFormat="1" ht="24.95" customHeight="1">
      <c r="B74" s="147"/>
      <c r="C74" s="148"/>
      <c r="D74" s="149" t="s">
        <v>1914</v>
      </c>
      <c r="E74" s="150"/>
      <c r="F74" s="150"/>
      <c r="G74" s="150"/>
      <c r="H74" s="150"/>
      <c r="I74" s="151"/>
      <c r="J74" s="152">
        <f>J206</f>
        <v>0</v>
      </c>
      <c r="K74" s="148"/>
      <c r="L74" s="153"/>
    </row>
    <row r="75" spans="1:31" s="2" customFormat="1" ht="21.75" customHeight="1">
      <c r="A75" s="36"/>
      <c r="B75" s="37"/>
      <c r="C75" s="38"/>
      <c r="D75" s="38"/>
      <c r="E75" s="38"/>
      <c r="F75" s="38"/>
      <c r="G75" s="38"/>
      <c r="H75" s="38"/>
      <c r="I75" s="110"/>
      <c r="J75" s="38"/>
      <c r="K75" s="38"/>
      <c r="L75" s="11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49"/>
      <c r="C76" s="50"/>
      <c r="D76" s="50"/>
      <c r="E76" s="50"/>
      <c r="F76" s="50"/>
      <c r="G76" s="50"/>
      <c r="H76" s="50"/>
      <c r="I76" s="138"/>
      <c r="J76" s="50"/>
      <c r="K76" s="50"/>
      <c r="L76" s="11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pans="1:31" s="2" customFormat="1" ht="6.95" customHeight="1">
      <c r="A80" s="36"/>
      <c r="B80" s="51"/>
      <c r="C80" s="52"/>
      <c r="D80" s="52"/>
      <c r="E80" s="52"/>
      <c r="F80" s="52"/>
      <c r="G80" s="52"/>
      <c r="H80" s="52"/>
      <c r="I80" s="141"/>
      <c r="J80" s="52"/>
      <c r="K80" s="52"/>
      <c r="L80" s="11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24.95" customHeight="1">
      <c r="A81" s="36"/>
      <c r="B81" s="37"/>
      <c r="C81" s="25" t="s">
        <v>128</v>
      </c>
      <c r="D81" s="38"/>
      <c r="E81" s="38"/>
      <c r="F81" s="38"/>
      <c r="G81" s="38"/>
      <c r="H81" s="38"/>
      <c r="I81" s="110"/>
      <c r="J81" s="38"/>
      <c r="K81" s="38"/>
      <c r="L81" s="11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110"/>
      <c r="J82" s="38"/>
      <c r="K82" s="38"/>
      <c r="L82" s="11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12" customHeight="1">
      <c r="A83" s="36"/>
      <c r="B83" s="37"/>
      <c r="C83" s="31" t="s">
        <v>16</v>
      </c>
      <c r="D83" s="38"/>
      <c r="E83" s="38"/>
      <c r="F83" s="38"/>
      <c r="G83" s="38"/>
      <c r="H83" s="38"/>
      <c r="I83" s="110"/>
      <c r="J83" s="38"/>
      <c r="K83" s="38"/>
      <c r="L83" s="11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2" customFormat="1" ht="16.5" customHeight="1">
      <c r="A84" s="36"/>
      <c r="B84" s="37"/>
      <c r="C84" s="38"/>
      <c r="D84" s="38"/>
      <c r="E84" s="398" t="str">
        <f>E7</f>
        <v>Kralupy nad Vltavou předměstí ON - oprava</v>
      </c>
      <c r="F84" s="399"/>
      <c r="G84" s="399"/>
      <c r="H84" s="399"/>
      <c r="I84" s="110"/>
      <c r="J84" s="38"/>
      <c r="K84" s="38"/>
      <c r="L84" s="11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2" customHeight="1">
      <c r="A85" s="36"/>
      <c r="B85" s="37"/>
      <c r="C85" s="31" t="s">
        <v>104</v>
      </c>
      <c r="D85" s="38"/>
      <c r="E85" s="38"/>
      <c r="F85" s="38"/>
      <c r="G85" s="38"/>
      <c r="H85" s="38"/>
      <c r="I85" s="110"/>
      <c r="J85" s="38"/>
      <c r="K85" s="38"/>
      <c r="L85" s="11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6.5" customHeight="1">
      <c r="A86" s="36"/>
      <c r="B86" s="37"/>
      <c r="C86" s="38"/>
      <c r="D86" s="38"/>
      <c r="E86" s="351" t="str">
        <f>E9</f>
        <v>SO.06 - Oprava zpevněných ploch a demolice dřevěného skladu</v>
      </c>
      <c r="F86" s="400"/>
      <c r="G86" s="400"/>
      <c r="H86" s="400"/>
      <c r="I86" s="110"/>
      <c r="J86" s="38"/>
      <c r="K86" s="38"/>
      <c r="L86" s="11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110"/>
      <c r="J87" s="38"/>
      <c r="K87" s="38"/>
      <c r="L87" s="11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12" customHeight="1">
      <c r="A88" s="36"/>
      <c r="B88" s="37"/>
      <c r="C88" s="31" t="s">
        <v>21</v>
      </c>
      <c r="D88" s="38"/>
      <c r="E88" s="38"/>
      <c r="F88" s="29" t="str">
        <f>F12</f>
        <v>Kralupy nad Vltavou</v>
      </c>
      <c r="G88" s="38"/>
      <c r="H88" s="38"/>
      <c r="I88" s="113" t="s">
        <v>23</v>
      </c>
      <c r="J88" s="61" t="str">
        <f>IF(J12="","",J12)</f>
        <v>8. 4. 2020</v>
      </c>
      <c r="K88" s="38"/>
      <c r="L88" s="11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110"/>
      <c r="J89" s="38"/>
      <c r="K89" s="38"/>
      <c r="L89" s="11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15.2" customHeight="1">
      <c r="A90" s="36"/>
      <c r="B90" s="37"/>
      <c r="C90" s="31" t="s">
        <v>25</v>
      </c>
      <c r="D90" s="38"/>
      <c r="E90" s="38"/>
      <c r="F90" s="29" t="str">
        <f>E15</f>
        <v>Správa železnic, státní organizace</v>
      </c>
      <c r="G90" s="38"/>
      <c r="H90" s="38"/>
      <c r="I90" s="113" t="s">
        <v>33</v>
      </c>
      <c r="J90" s="34" t="str">
        <f>E21</f>
        <v xml:space="preserve"> </v>
      </c>
      <c r="K90" s="38"/>
      <c r="L90" s="11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1" t="s">
        <v>31</v>
      </c>
      <c r="D91" s="38"/>
      <c r="E91" s="38"/>
      <c r="F91" s="29" t="str">
        <f>IF(E18="","",E18)</f>
        <v>Vyplň údaj</v>
      </c>
      <c r="G91" s="38"/>
      <c r="H91" s="38"/>
      <c r="I91" s="113" t="s">
        <v>36</v>
      </c>
      <c r="J91" s="34" t="str">
        <f>E24</f>
        <v>L. Malý</v>
      </c>
      <c r="K91" s="38"/>
      <c r="L91" s="11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0.35" customHeight="1">
      <c r="A92" s="36"/>
      <c r="B92" s="37"/>
      <c r="C92" s="38"/>
      <c r="D92" s="38"/>
      <c r="E92" s="38"/>
      <c r="F92" s="38"/>
      <c r="G92" s="38"/>
      <c r="H92" s="38"/>
      <c r="I92" s="110"/>
      <c r="J92" s="38"/>
      <c r="K92" s="38"/>
      <c r="L92" s="11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11" customFormat="1" ht="29.25" customHeight="1">
      <c r="A93" s="161"/>
      <c r="B93" s="162"/>
      <c r="C93" s="163" t="s">
        <v>129</v>
      </c>
      <c r="D93" s="164" t="s">
        <v>59</v>
      </c>
      <c r="E93" s="164" t="s">
        <v>55</v>
      </c>
      <c r="F93" s="164" t="s">
        <v>56</v>
      </c>
      <c r="G93" s="164" t="s">
        <v>130</v>
      </c>
      <c r="H93" s="164" t="s">
        <v>131</v>
      </c>
      <c r="I93" s="165" t="s">
        <v>132</v>
      </c>
      <c r="J93" s="166" t="s">
        <v>108</v>
      </c>
      <c r="K93" s="167" t="s">
        <v>133</v>
      </c>
      <c r="L93" s="168"/>
      <c r="M93" s="70" t="s">
        <v>19</v>
      </c>
      <c r="N93" s="71" t="s">
        <v>44</v>
      </c>
      <c r="O93" s="71" t="s">
        <v>134</v>
      </c>
      <c r="P93" s="71" t="s">
        <v>135</v>
      </c>
      <c r="Q93" s="71" t="s">
        <v>136</v>
      </c>
      <c r="R93" s="71" t="s">
        <v>137</v>
      </c>
      <c r="S93" s="71" t="s">
        <v>138</v>
      </c>
      <c r="T93" s="72" t="s">
        <v>139</v>
      </c>
      <c r="U93" s="161"/>
      <c r="V93" s="161"/>
      <c r="W93" s="161"/>
      <c r="X93" s="161"/>
      <c r="Y93" s="161"/>
      <c r="Z93" s="161"/>
      <c r="AA93" s="161"/>
      <c r="AB93" s="161"/>
      <c r="AC93" s="161"/>
      <c r="AD93" s="161"/>
      <c r="AE93" s="161"/>
    </row>
    <row r="94" spans="1:63" s="2" customFormat="1" ht="22.9" customHeight="1">
      <c r="A94" s="36"/>
      <c r="B94" s="37"/>
      <c r="C94" s="77" t="s">
        <v>140</v>
      </c>
      <c r="D94" s="38"/>
      <c r="E94" s="38"/>
      <c r="F94" s="38"/>
      <c r="G94" s="38"/>
      <c r="H94" s="38"/>
      <c r="I94" s="110"/>
      <c r="J94" s="169">
        <f>BK94</f>
        <v>0</v>
      </c>
      <c r="K94" s="38"/>
      <c r="L94" s="41"/>
      <c r="M94" s="73"/>
      <c r="N94" s="170"/>
      <c r="O94" s="74"/>
      <c r="P94" s="171">
        <f>P95+P183+P189+P206</f>
        <v>0</v>
      </c>
      <c r="Q94" s="74"/>
      <c r="R94" s="171">
        <f>R95+R183+R189+R206</f>
        <v>33.212450000000004</v>
      </c>
      <c r="S94" s="74"/>
      <c r="T94" s="172">
        <f>T95+T183+T189+T206</f>
        <v>103.45448999999999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73</v>
      </c>
      <c r="AU94" s="19" t="s">
        <v>109</v>
      </c>
      <c r="BK94" s="173">
        <f>BK95+BK183+BK189+BK206</f>
        <v>0</v>
      </c>
    </row>
    <row r="95" spans="1:63" s="12" customFormat="1" ht="25.9" customHeight="1">
      <c r="B95" s="174"/>
      <c r="C95" s="175"/>
      <c r="D95" s="176" t="s">
        <v>73</v>
      </c>
      <c r="E95" s="177" t="s">
        <v>141</v>
      </c>
      <c r="F95" s="177" t="s">
        <v>142</v>
      </c>
      <c r="G95" s="175"/>
      <c r="H95" s="175"/>
      <c r="I95" s="178"/>
      <c r="J95" s="179">
        <f>BK95</f>
        <v>0</v>
      </c>
      <c r="K95" s="175"/>
      <c r="L95" s="180"/>
      <c r="M95" s="181"/>
      <c r="N95" s="182"/>
      <c r="O95" s="182"/>
      <c r="P95" s="183">
        <f>P96+P117+P122+P144+P149+P158+P168+P170</f>
        <v>0</v>
      </c>
      <c r="Q95" s="182"/>
      <c r="R95" s="183">
        <f>R96+R117+R122+R144+R149+R158+R168+R170</f>
        <v>33.210350000000005</v>
      </c>
      <c r="S95" s="182"/>
      <c r="T95" s="184">
        <f>T96+T117+T122+T144+T149+T158+T168+T170</f>
        <v>102.02636</v>
      </c>
      <c r="AR95" s="185" t="s">
        <v>82</v>
      </c>
      <c r="AT95" s="186" t="s">
        <v>73</v>
      </c>
      <c r="AU95" s="186" t="s">
        <v>74</v>
      </c>
      <c r="AY95" s="185" t="s">
        <v>143</v>
      </c>
      <c r="BK95" s="187">
        <f>BK96+BK117+BK122+BK144+BK149+BK158+BK168+BK170</f>
        <v>0</v>
      </c>
    </row>
    <row r="96" spans="1:63" s="12" customFormat="1" ht="22.9" customHeight="1">
      <c r="B96" s="174"/>
      <c r="C96" s="175"/>
      <c r="D96" s="176" t="s">
        <v>73</v>
      </c>
      <c r="E96" s="188" t="s">
        <v>82</v>
      </c>
      <c r="F96" s="188" t="s">
        <v>1170</v>
      </c>
      <c r="G96" s="175"/>
      <c r="H96" s="175"/>
      <c r="I96" s="178"/>
      <c r="J96" s="189">
        <f>BK96</f>
        <v>0</v>
      </c>
      <c r="K96" s="175"/>
      <c r="L96" s="180"/>
      <c r="M96" s="181"/>
      <c r="N96" s="182"/>
      <c r="O96" s="182"/>
      <c r="P96" s="183">
        <f>SUM(P97:P116)</f>
        <v>0</v>
      </c>
      <c r="Q96" s="182"/>
      <c r="R96" s="183">
        <f>SUM(R97:R116)</f>
        <v>0</v>
      </c>
      <c r="S96" s="182"/>
      <c r="T96" s="184">
        <f>SUM(T97:T116)</f>
        <v>10.115</v>
      </c>
      <c r="AR96" s="185" t="s">
        <v>82</v>
      </c>
      <c r="AT96" s="186" t="s">
        <v>73</v>
      </c>
      <c r="AU96" s="186" t="s">
        <v>82</v>
      </c>
      <c r="AY96" s="185" t="s">
        <v>143</v>
      </c>
      <c r="BK96" s="187">
        <f>SUM(BK97:BK116)</f>
        <v>0</v>
      </c>
    </row>
    <row r="97" spans="1:65" s="2" customFormat="1" ht="44.25" customHeight="1">
      <c r="A97" s="36"/>
      <c r="B97" s="37"/>
      <c r="C97" s="190" t="s">
        <v>82</v>
      </c>
      <c r="D97" s="190" t="s">
        <v>146</v>
      </c>
      <c r="E97" s="191" t="s">
        <v>1915</v>
      </c>
      <c r="F97" s="192" t="s">
        <v>1916</v>
      </c>
      <c r="G97" s="193" t="s">
        <v>158</v>
      </c>
      <c r="H97" s="194">
        <v>23</v>
      </c>
      <c r="I97" s="195"/>
      <c r="J97" s="196">
        <f>ROUND(I97*H97,2)</f>
        <v>0</v>
      </c>
      <c r="K97" s="197"/>
      <c r="L97" s="41"/>
      <c r="M97" s="198" t="s">
        <v>19</v>
      </c>
      <c r="N97" s="199" t="s">
        <v>45</v>
      </c>
      <c r="O97" s="66"/>
      <c r="P97" s="200">
        <f>O97*H97</f>
        <v>0</v>
      </c>
      <c r="Q97" s="200">
        <v>0</v>
      </c>
      <c r="R97" s="200">
        <f>Q97*H97</f>
        <v>0</v>
      </c>
      <c r="S97" s="200">
        <v>0.32500000000000001</v>
      </c>
      <c r="T97" s="201">
        <f>S97*H97</f>
        <v>7.4750000000000005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2" t="s">
        <v>150</v>
      </c>
      <c r="AT97" s="202" t="s">
        <v>146</v>
      </c>
      <c r="AU97" s="202" t="s">
        <v>84</v>
      </c>
      <c r="AY97" s="19" t="s">
        <v>143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9" t="s">
        <v>82</v>
      </c>
      <c r="BK97" s="203">
        <f>ROUND(I97*H97,2)</f>
        <v>0</v>
      </c>
      <c r="BL97" s="19" t="s">
        <v>150</v>
      </c>
      <c r="BM97" s="202" t="s">
        <v>1917</v>
      </c>
    </row>
    <row r="98" spans="1:65" s="13" customFormat="1" ht="11.25">
      <c r="B98" s="208"/>
      <c r="C98" s="209"/>
      <c r="D98" s="204" t="s">
        <v>181</v>
      </c>
      <c r="E98" s="210" t="s">
        <v>19</v>
      </c>
      <c r="F98" s="211" t="s">
        <v>1918</v>
      </c>
      <c r="G98" s="209"/>
      <c r="H98" s="212">
        <v>12</v>
      </c>
      <c r="I98" s="213"/>
      <c r="J98" s="209"/>
      <c r="K98" s="209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181</v>
      </c>
      <c r="AU98" s="218" t="s">
        <v>84</v>
      </c>
      <c r="AV98" s="13" t="s">
        <v>84</v>
      </c>
      <c r="AW98" s="13" t="s">
        <v>35</v>
      </c>
      <c r="AX98" s="13" t="s">
        <v>74</v>
      </c>
      <c r="AY98" s="218" t="s">
        <v>143</v>
      </c>
    </row>
    <row r="99" spans="1:65" s="13" customFormat="1" ht="11.25">
      <c r="B99" s="208"/>
      <c r="C99" s="209"/>
      <c r="D99" s="204" t="s">
        <v>181</v>
      </c>
      <c r="E99" s="210" t="s">
        <v>19</v>
      </c>
      <c r="F99" s="211" t="s">
        <v>1919</v>
      </c>
      <c r="G99" s="209"/>
      <c r="H99" s="212">
        <v>11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181</v>
      </c>
      <c r="AU99" s="218" t="s">
        <v>84</v>
      </c>
      <c r="AV99" s="13" t="s">
        <v>84</v>
      </c>
      <c r="AW99" s="13" t="s">
        <v>35</v>
      </c>
      <c r="AX99" s="13" t="s">
        <v>74</v>
      </c>
      <c r="AY99" s="218" t="s">
        <v>143</v>
      </c>
    </row>
    <row r="100" spans="1:65" s="14" customFormat="1" ht="11.25">
      <c r="B100" s="219"/>
      <c r="C100" s="220"/>
      <c r="D100" s="204" t="s">
        <v>181</v>
      </c>
      <c r="E100" s="221" t="s">
        <v>19</v>
      </c>
      <c r="F100" s="222" t="s">
        <v>189</v>
      </c>
      <c r="G100" s="220"/>
      <c r="H100" s="223">
        <v>23</v>
      </c>
      <c r="I100" s="224"/>
      <c r="J100" s="220"/>
      <c r="K100" s="220"/>
      <c r="L100" s="225"/>
      <c r="M100" s="226"/>
      <c r="N100" s="227"/>
      <c r="O100" s="227"/>
      <c r="P100" s="227"/>
      <c r="Q100" s="227"/>
      <c r="R100" s="227"/>
      <c r="S100" s="227"/>
      <c r="T100" s="228"/>
      <c r="AT100" s="229" t="s">
        <v>181</v>
      </c>
      <c r="AU100" s="229" t="s">
        <v>84</v>
      </c>
      <c r="AV100" s="14" t="s">
        <v>150</v>
      </c>
      <c r="AW100" s="14" t="s">
        <v>35</v>
      </c>
      <c r="AX100" s="14" t="s">
        <v>82</v>
      </c>
      <c r="AY100" s="229" t="s">
        <v>143</v>
      </c>
    </row>
    <row r="101" spans="1:65" s="2" customFormat="1" ht="44.25" customHeight="1">
      <c r="A101" s="36"/>
      <c r="B101" s="37"/>
      <c r="C101" s="190" t="s">
        <v>84</v>
      </c>
      <c r="D101" s="190" t="s">
        <v>146</v>
      </c>
      <c r="E101" s="191" t="s">
        <v>1920</v>
      </c>
      <c r="F101" s="192" t="s">
        <v>1921</v>
      </c>
      <c r="G101" s="193" t="s">
        <v>158</v>
      </c>
      <c r="H101" s="194">
        <v>12</v>
      </c>
      <c r="I101" s="195"/>
      <c r="J101" s="196">
        <f>ROUND(I101*H101,2)</f>
        <v>0</v>
      </c>
      <c r="K101" s="197"/>
      <c r="L101" s="41"/>
      <c r="M101" s="198" t="s">
        <v>19</v>
      </c>
      <c r="N101" s="199" t="s">
        <v>45</v>
      </c>
      <c r="O101" s="66"/>
      <c r="P101" s="200">
        <f>O101*H101</f>
        <v>0</v>
      </c>
      <c r="Q101" s="200">
        <v>0</v>
      </c>
      <c r="R101" s="200">
        <f>Q101*H101</f>
        <v>0</v>
      </c>
      <c r="S101" s="200">
        <v>0.22</v>
      </c>
      <c r="T101" s="201">
        <f>S101*H101</f>
        <v>2.64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2" t="s">
        <v>150</v>
      </c>
      <c r="AT101" s="202" t="s">
        <v>146</v>
      </c>
      <c r="AU101" s="202" t="s">
        <v>84</v>
      </c>
      <c r="AY101" s="19" t="s">
        <v>143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9" t="s">
        <v>82</v>
      </c>
      <c r="BK101" s="203">
        <f>ROUND(I101*H101,2)</f>
        <v>0</v>
      </c>
      <c r="BL101" s="19" t="s">
        <v>150</v>
      </c>
      <c r="BM101" s="202" t="s">
        <v>1922</v>
      </c>
    </row>
    <row r="102" spans="1:65" s="2" customFormat="1" ht="21.75" customHeight="1">
      <c r="A102" s="36"/>
      <c r="B102" s="37"/>
      <c r="C102" s="190" t="s">
        <v>144</v>
      </c>
      <c r="D102" s="190" t="s">
        <v>146</v>
      </c>
      <c r="E102" s="191" t="s">
        <v>1923</v>
      </c>
      <c r="F102" s="192" t="s">
        <v>1924</v>
      </c>
      <c r="G102" s="193" t="s">
        <v>343</v>
      </c>
      <c r="H102" s="194">
        <v>40.83</v>
      </c>
      <c r="I102" s="195"/>
      <c r="J102" s="196">
        <f>ROUND(I102*H102,2)</f>
        <v>0</v>
      </c>
      <c r="K102" s="197"/>
      <c r="L102" s="41"/>
      <c r="M102" s="198" t="s">
        <v>19</v>
      </c>
      <c r="N102" s="199" t="s">
        <v>45</v>
      </c>
      <c r="O102" s="66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2" t="s">
        <v>150</v>
      </c>
      <c r="AT102" s="202" t="s">
        <v>146</v>
      </c>
      <c r="AU102" s="202" t="s">
        <v>84</v>
      </c>
      <c r="AY102" s="19" t="s">
        <v>143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9" t="s">
        <v>82</v>
      </c>
      <c r="BK102" s="203">
        <f>ROUND(I102*H102,2)</f>
        <v>0</v>
      </c>
      <c r="BL102" s="19" t="s">
        <v>150</v>
      </c>
      <c r="BM102" s="202" t="s">
        <v>1925</v>
      </c>
    </row>
    <row r="103" spans="1:65" s="2" customFormat="1" ht="39">
      <c r="A103" s="36"/>
      <c r="B103" s="37"/>
      <c r="C103" s="38"/>
      <c r="D103" s="204" t="s">
        <v>152</v>
      </c>
      <c r="E103" s="38"/>
      <c r="F103" s="205" t="s">
        <v>1926</v>
      </c>
      <c r="G103" s="38"/>
      <c r="H103" s="38"/>
      <c r="I103" s="110"/>
      <c r="J103" s="38"/>
      <c r="K103" s="38"/>
      <c r="L103" s="41"/>
      <c r="M103" s="206"/>
      <c r="N103" s="20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152</v>
      </c>
      <c r="AU103" s="19" t="s">
        <v>84</v>
      </c>
    </row>
    <row r="104" spans="1:65" s="13" customFormat="1" ht="11.25">
      <c r="B104" s="208"/>
      <c r="C104" s="209"/>
      <c r="D104" s="204" t="s">
        <v>181</v>
      </c>
      <c r="E104" s="210" t="s">
        <v>19</v>
      </c>
      <c r="F104" s="211" t="s">
        <v>1927</v>
      </c>
      <c r="G104" s="209"/>
      <c r="H104" s="212">
        <v>40.83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181</v>
      </c>
      <c r="AU104" s="218" t="s">
        <v>84</v>
      </c>
      <c r="AV104" s="13" t="s">
        <v>84</v>
      </c>
      <c r="AW104" s="13" t="s">
        <v>35</v>
      </c>
      <c r="AX104" s="13" t="s">
        <v>74</v>
      </c>
      <c r="AY104" s="218" t="s">
        <v>143</v>
      </c>
    </row>
    <row r="105" spans="1:65" s="14" customFormat="1" ht="11.25">
      <c r="B105" s="219"/>
      <c r="C105" s="220"/>
      <c r="D105" s="204" t="s">
        <v>181</v>
      </c>
      <c r="E105" s="221" t="s">
        <v>19</v>
      </c>
      <c r="F105" s="222" t="s">
        <v>189</v>
      </c>
      <c r="G105" s="220"/>
      <c r="H105" s="223">
        <v>40.83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181</v>
      </c>
      <c r="AU105" s="229" t="s">
        <v>84</v>
      </c>
      <c r="AV105" s="14" t="s">
        <v>150</v>
      </c>
      <c r="AW105" s="14" t="s">
        <v>35</v>
      </c>
      <c r="AX105" s="14" t="s">
        <v>82</v>
      </c>
      <c r="AY105" s="229" t="s">
        <v>143</v>
      </c>
    </row>
    <row r="106" spans="1:65" s="2" customFormat="1" ht="21.75" customHeight="1">
      <c r="A106" s="36"/>
      <c r="B106" s="37"/>
      <c r="C106" s="190" t="s">
        <v>150</v>
      </c>
      <c r="D106" s="190" t="s">
        <v>146</v>
      </c>
      <c r="E106" s="191" t="s">
        <v>1928</v>
      </c>
      <c r="F106" s="192" t="s">
        <v>1929</v>
      </c>
      <c r="G106" s="193" t="s">
        <v>343</v>
      </c>
      <c r="H106" s="194">
        <v>31.32</v>
      </c>
      <c r="I106" s="195"/>
      <c r="J106" s="196">
        <f>ROUND(I106*H106,2)</f>
        <v>0</v>
      </c>
      <c r="K106" s="197"/>
      <c r="L106" s="41"/>
      <c r="M106" s="198" t="s">
        <v>19</v>
      </c>
      <c r="N106" s="199" t="s">
        <v>45</v>
      </c>
      <c r="O106" s="66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2" t="s">
        <v>150</v>
      </c>
      <c r="AT106" s="202" t="s">
        <v>146</v>
      </c>
      <c r="AU106" s="202" t="s">
        <v>84</v>
      </c>
      <c r="AY106" s="19" t="s">
        <v>143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9" t="s">
        <v>82</v>
      </c>
      <c r="BK106" s="203">
        <f>ROUND(I106*H106,2)</f>
        <v>0</v>
      </c>
      <c r="BL106" s="19" t="s">
        <v>150</v>
      </c>
      <c r="BM106" s="202" t="s">
        <v>1930</v>
      </c>
    </row>
    <row r="107" spans="1:65" s="13" customFormat="1" ht="11.25">
      <c r="B107" s="208"/>
      <c r="C107" s="209"/>
      <c r="D107" s="204" t="s">
        <v>181</v>
      </c>
      <c r="E107" s="210" t="s">
        <v>19</v>
      </c>
      <c r="F107" s="211" t="s">
        <v>1931</v>
      </c>
      <c r="G107" s="209"/>
      <c r="H107" s="212">
        <v>31.32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181</v>
      </c>
      <c r="AU107" s="218" t="s">
        <v>84</v>
      </c>
      <c r="AV107" s="13" t="s">
        <v>84</v>
      </c>
      <c r="AW107" s="13" t="s">
        <v>35</v>
      </c>
      <c r="AX107" s="13" t="s">
        <v>74</v>
      </c>
      <c r="AY107" s="218" t="s">
        <v>143</v>
      </c>
    </row>
    <row r="108" spans="1:65" s="14" customFormat="1" ht="11.25">
      <c r="B108" s="219"/>
      <c r="C108" s="220"/>
      <c r="D108" s="204" t="s">
        <v>181</v>
      </c>
      <c r="E108" s="221" t="s">
        <v>19</v>
      </c>
      <c r="F108" s="222" t="s">
        <v>189</v>
      </c>
      <c r="G108" s="220"/>
      <c r="H108" s="223">
        <v>31.32</v>
      </c>
      <c r="I108" s="224"/>
      <c r="J108" s="220"/>
      <c r="K108" s="220"/>
      <c r="L108" s="225"/>
      <c r="M108" s="226"/>
      <c r="N108" s="227"/>
      <c r="O108" s="227"/>
      <c r="P108" s="227"/>
      <c r="Q108" s="227"/>
      <c r="R108" s="227"/>
      <c r="S108" s="227"/>
      <c r="T108" s="228"/>
      <c r="AT108" s="229" t="s">
        <v>181</v>
      </c>
      <c r="AU108" s="229" t="s">
        <v>84</v>
      </c>
      <c r="AV108" s="14" t="s">
        <v>150</v>
      </c>
      <c r="AW108" s="14" t="s">
        <v>35</v>
      </c>
      <c r="AX108" s="14" t="s">
        <v>82</v>
      </c>
      <c r="AY108" s="229" t="s">
        <v>143</v>
      </c>
    </row>
    <row r="109" spans="1:65" s="2" customFormat="1" ht="21.75" customHeight="1">
      <c r="A109" s="36"/>
      <c r="B109" s="37"/>
      <c r="C109" s="190" t="s">
        <v>166</v>
      </c>
      <c r="D109" s="190" t="s">
        <v>146</v>
      </c>
      <c r="E109" s="191" t="s">
        <v>1932</v>
      </c>
      <c r="F109" s="192" t="s">
        <v>1933</v>
      </c>
      <c r="G109" s="193" t="s">
        <v>343</v>
      </c>
      <c r="H109" s="194">
        <v>40.83</v>
      </c>
      <c r="I109" s="195"/>
      <c r="J109" s="196">
        <f>ROUND(I109*H109,2)</f>
        <v>0</v>
      </c>
      <c r="K109" s="197"/>
      <c r="L109" s="41"/>
      <c r="M109" s="198" t="s">
        <v>19</v>
      </c>
      <c r="N109" s="199" t="s">
        <v>45</v>
      </c>
      <c r="O109" s="66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2" t="s">
        <v>150</v>
      </c>
      <c r="AT109" s="202" t="s">
        <v>146</v>
      </c>
      <c r="AU109" s="202" t="s">
        <v>84</v>
      </c>
      <c r="AY109" s="19" t="s">
        <v>143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9" t="s">
        <v>82</v>
      </c>
      <c r="BK109" s="203">
        <f>ROUND(I109*H109,2)</f>
        <v>0</v>
      </c>
      <c r="BL109" s="19" t="s">
        <v>150</v>
      </c>
      <c r="BM109" s="202" t="s">
        <v>1934</v>
      </c>
    </row>
    <row r="110" spans="1:65" s="2" customFormat="1" ht="16.5" customHeight="1">
      <c r="A110" s="36"/>
      <c r="B110" s="37"/>
      <c r="C110" s="190" t="s">
        <v>154</v>
      </c>
      <c r="D110" s="190" t="s">
        <v>146</v>
      </c>
      <c r="E110" s="191" t="s">
        <v>1935</v>
      </c>
      <c r="F110" s="192" t="s">
        <v>1936</v>
      </c>
      <c r="G110" s="193" t="s">
        <v>343</v>
      </c>
      <c r="H110" s="194">
        <v>40.83</v>
      </c>
      <c r="I110" s="195"/>
      <c r="J110" s="196">
        <f>ROUND(I110*H110,2)</f>
        <v>0</v>
      </c>
      <c r="K110" s="197"/>
      <c r="L110" s="41"/>
      <c r="M110" s="198" t="s">
        <v>19</v>
      </c>
      <c r="N110" s="199" t="s">
        <v>45</v>
      </c>
      <c r="O110" s="66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2" t="s">
        <v>150</v>
      </c>
      <c r="AT110" s="202" t="s">
        <v>146</v>
      </c>
      <c r="AU110" s="202" t="s">
        <v>84</v>
      </c>
      <c r="AY110" s="19" t="s">
        <v>143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19" t="s">
        <v>82</v>
      </c>
      <c r="BK110" s="203">
        <f>ROUND(I110*H110,2)</f>
        <v>0</v>
      </c>
      <c r="BL110" s="19" t="s">
        <v>150</v>
      </c>
      <c r="BM110" s="202" t="s">
        <v>1937</v>
      </c>
    </row>
    <row r="111" spans="1:65" s="2" customFormat="1" ht="16.5" customHeight="1">
      <c r="A111" s="36"/>
      <c r="B111" s="37"/>
      <c r="C111" s="190" t="s">
        <v>173</v>
      </c>
      <c r="D111" s="190" t="s">
        <v>146</v>
      </c>
      <c r="E111" s="191" t="s">
        <v>1938</v>
      </c>
      <c r="F111" s="192" t="s">
        <v>1939</v>
      </c>
      <c r="G111" s="193" t="s">
        <v>343</v>
      </c>
      <c r="H111" s="194">
        <v>40.83</v>
      </c>
      <c r="I111" s="195"/>
      <c r="J111" s="196">
        <f>ROUND(I111*H111,2)</f>
        <v>0</v>
      </c>
      <c r="K111" s="197"/>
      <c r="L111" s="41"/>
      <c r="M111" s="198" t="s">
        <v>19</v>
      </c>
      <c r="N111" s="199" t="s">
        <v>45</v>
      </c>
      <c r="O111" s="66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2" t="s">
        <v>150</v>
      </c>
      <c r="AT111" s="202" t="s">
        <v>146</v>
      </c>
      <c r="AU111" s="202" t="s">
        <v>84</v>
      </c>
      <c r="AY111" s="19" t="s">
        <v>143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9" t="s">
        <v>82</v>
      </c>
      <c r="BK111" s="203">
        <f>ROUND(I111*H111,2)</f>
        <v>0</v>
      </c>
      <c r="BL111" s="19" t="s">
        <v>150</v>
      </c>
      <c r="BM111" s="202" t="s">
        <v>1940</v>
      </c>
    </row>
    <row r="112" spans="1:65" s="2" customFormat="1" ht="33" customHeight="1">
      <c r="A112" s="36"/>
      <c r="B112" s="37"/>
      <c r="C112" s="190" t="s">
        <v>177</v>
      </c>
      <c r="D112" s="190" t="s">
        <v>146</v>
      </c>
      <c r="E112" s="191" t="s">
        <v>1941</v>
      </c>
      <c r="F112" s="192" t="s">
        <v>1942</v>
      </c>
      <c r="G112" s="193" t="s">
        <v>356</v>
      </c>
      <c r="H112" s="194">
        <v>73.494</v>
      </c>
      <c r="I112" s="195"/>
      <c r="J112" s="196">
        <f>ROUND(I112*H112,2)</f>
        <v>0</v>
      </c>
      <c r="K112" s="197"/>
      <c r="L112" s="41"/>
      <c r="M112" s="198" t="s">
        <v>19</v>
      </c>
      <c r="N112" s="199" t="s">
        <v>45</v>
      </c>
      <c r="O112" s="66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2" t="s">
        <v>150</v>
      </c>
      <c r="AT112" s="202" t="s">
        <v>146</v>
      </c>
      <c r="AU112" s="202" t="s">
        <v>84</v>
      </c>
      <c r="AY112" s="19" t="s">
        <v>143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9" t="s">
        <v>82</v>
      </c>
      <c r="BK112" s="203">
        <f>ROUND(I112*H112,2)</f>
        <v>0</v>
      </c>
      <c r="BL112" s="19" t="s">
        <v>150</v>
      </c>
      <c r="BM112" s="202" t="s">
        <v>1943</v>
      </c>
    </row>
    <row r="113" spans="1:65" s="13" customFormat="1" ht="11.25">
      <c r="B113" s="208"/>
      <c r="C113" s="209"/>
      <c r="D113" s="204" t="s">
        <v>181</v>
      </c>
      <c r="E113" s="209"/>
      <c r="F113" s="211" t="s">
        <v>1944</v>
      </c>
      <c r="G113" s="209"/>
      <c r="H113" s="212">
        <v>73.494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181</v>
      </c>
      <c r="AU113" s="218" t="s">
        <v>84</v>
      </c>
      <c r="AV113" s="13" t="s">
        <v>84</v>
      </c>
      <c r="AW113" s="13" t="s">
        <v>4</v>
      </c>
      <c r="AX113" s="13" t="s">
        <v>82</v>
      </c>
      <c r="AY113" s="218" t="s">
        <v>143</v>
      </c>
    </row>
    <row r="114" spans="1:65" s="2" customFormat="1" ht="21.75" customHeight="1">
      <c r="A114" s="36"/>
      <c r="B114" s="37"/>
      <c r="C114" s="190" t="s">
        <v>183</v>
      </c>
      <c r="D114" s="190" t="s">
        <v>146</v>
      </c>
      <c r="E114" s="191" t="s">
        <v>1945</v>
      </c>
      <c r="F114" s="192" t="s">
        <v>1946</v>
      </c>
      <c r="G114" s="193" t="s">
        <v>343</v>
      </c>
      <c r="H114" s="194">
        <v>31.32</v>
      </c>
      <c r="I114" s="195"/>
      <c r="J114" s="196">
        <f>ROUND(I114*H114,2)</f>
        <v>0</v>
      </c>
      <c r="K114" s="197"/>
      <c r="L114" s="41"/>
      <c r="M114" s="198" t="s">
        <v>19</v>
      </c>
      <c r="N114" s="199" t="s">
        <v>45</v>
      </c>
      <c r="O114" s="66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2" t="s">
        <v>150</v>
      </c>
      <c r="AT114" s="202" t="s">
        <v>146</v>
      </c>
      <c r="AU114" s="202" t="s">
        <v>84</v>
      </c>
      <c r="AY114" s="19" t="s">
        <v>143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9" t="s">
        <v>82</v>
      </c>
      <c r="BK114" s="203">
        <f>ROUND(I114*H114,2)</f>
        <v>0</v>
      </c>
      <c r="BL114" s="19" t="s">
        <v>150</v>
      </c>
      <c r="BM114" s="202" t="s">
        <v>1947</v>
      </c>
    </row>
    <row r="115" spans="1:65" s="2" customFormat="1" ht="16.5" customHeight="1">
      <c r="A115" s="36"/>
      <c r="B115" s="37"/>
      <c r="C115" s="190" t="s">
        <v>190</v>
      </c>
      <c r="D115" s="190" t="s">
        <v>146</v>
      </c>
      <c r="E115" s="191" t="s">
        <v>1948</v>
      </c>
      <c r="F115" s="192" t="s">
        <v>1949</v>
      </c>
      <c r="G115" s="193" t="s">
        <v>158</v>
      </c>
      <c r="H115" s="194">
        <v>480</v>
      </c>
      <c r="I115" s="195"/>
      <c r="J115" s="196">
        <f>ROUND(I115*H115,2)</f>
        <v>0</v>
      </c>
      <c r="K115" s="197"/>
      <c r="L115" s="41"/>
      <c r="M115" s="198" t="s">
        <v>19</v>
      </c>
      <c r="N115" s="199" t="s">
        <v>45</v>
      </c>
      <c r="O115" s="66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2" t="s">
        <v>150</v>
      </c>
      <c r="AT115" s="202" t="s">
        <v>146</v>
      </c>
      <c r="AU115" s="202" t="s">
        <v>84</v>
      </c>
      <c r="AY115" s="19" t="s">
        <v>143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9" t="s">
        <v>82</v>
      </c>
      <c r="BK115" s="203">
        <f>ROUND(I115*H115,2)</f>
        <v>0</v>
      </c>
      <c r="BL115" s="19" t="s">
        <v>150</v>
      </c>
      <c r="BM115" s="202" t="s">
        <v>1950</v>
      </c>
    </row>
    <row r="116" spans="1:65" s="13" customFormat="1" ht="11.25">
      <c r="B116" s="208"/>
      <c r="C116" s="209"/>
      <c r="D116" s="204" t="s">
        <v>181</v>
      </c>
      <c r="E116" s="210" t="s">
        <v>19</v>
      </c>
      <c r="F116" s="211" t="s">
        <v>1951</v>
      </c>
      <c r="G116" s="209"/>
      <c r="H116" s="212">
        <v>480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181</v>
      </c>
      <c r="AU116" s="218" t="s">
        <v>84</v>
      </c>
      <c r="AV116" s="13" t="s">
        <v>84</v>
      </c>
      <c r="AW116" s="13" t="s">
        <v>35</v>
      </c>
      <c r="AX116" s="13" t="s">
        <v>82</v>
      </c>
      <c r="AY116" s="218" t="s">
        <v>143</v>
      </c>
    </row>
    <row r="117" spans="1:65" s="12" customFormat="1" ht="22.9" customHeight="1">
      <c r="B117" s="174"/>
      <c r="C117" s="175"/>
      <c r="D117" s="176" t="s">
        <v>73</v>
      </c>
      <c r="E117" s="188" t="s">
        <v>144</v>
      </c>
      <c r="F117" s="188" t="s">
        <v>145</v>
      </c>
      <c r="G117" s="175"/>
      <c r="H117" s="175"/>
      <c r="I117" s="178"/>
      <c r="J117" s="189">
        <f>BK117</f>
        <v>0</v>
      </c>
      <c r="K117" s="175"/>
      <c r="L117" s="180"/>
      <c r="M117" s="181"/>
      <c r="N117" s="182"/>
      <c r="O117" s="182"/>
      <c r="P117" s="183">
        <f>SUM(P118:P121)</f>
        <v>0</v>
      </c>
      <c r="Q117" s="182"/>
      <c r="R117" s="183">
        <f>SUM(R118:R121)</f>
        <v>3.6127000000000002</v>
      </c>
      <c r="S117" s="182"/>
      <c r="T117" s="184">
        <f>SUM(T118:T121)</f>
        <v>0</v>
      </c>
      <c r="AR117" s="185" t="s">
        <v>82</v>
      </c>
      <c r="AT117" s="186" t="s">
        <v>73</v>
      </c>
      <c r="AU117" s="186" t="s">
        <v>82</v>
      </c>
      <c r="AY117" s="185" t="s">
        <v>143</v>
      </c>
      <c r="BK117" s="187">
        <f>SUM(BK118:BK121)</f>
        <v>0</v>
      </c>
    </row>
    <row r="118" spans="1:65" s="2" customFormat="1" ht="21.75" customHeight="1">
      <c r="A118" s="36"/>
      <c r="B118" s="37"/>
      <c r="C118" s="190" t="s">
        <v>194</v>
      </c>
      <c r="D118" s="190" t="s">
        <v>146</v>
      </c>
      <c r="E118" s="191" t="s">
        <v>1952</v>
      </c>
      <c r="F118" s="192" t="s">
        <v>1953</v>
      </c>
      <c r="G118" s="193" t="s">
        <v>186</v>
      </c>
      <c r="H118" s="194">
        <v>10</v>
      </c>
      <c r="I118" s="195"/>
      <c r="J118" s="196">
        <f>ROUND(I118*H118,2)</f>
        <v>0</v>
      </c>
      <c r="K118" s="197"/>
      <c r="L118" s="41"/>
      <c r="M118" s="198" t="s">
        <v>19</v>
      </c>
      <c r="N118" s="199" t="s">
        <v>45</v>
      </c>
      <c r="O118" s="66"/>
      <c r="P118" s="200">
        <f>O118*H118</f>
        <v>0</v>
      </c>
      <c r="Q118" s="200">
        <v>0.24127000000000001</v>
      </c>
      <c r="R118" s="200">
        <f>Q118*H118</f>
        <v>2.4127000000000001</v>
      </c>
      <c r="S118" s="200">
        <v>0</v>
      </c>
      <c r="T118" s="201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2" t="s">
        <v>1954</v>
      </c>
      <c r="AT118" s="202" t="s">
        <v>146</v>
      </c>
      <c r="AU118" s="202" t="s">
        <v>84</v>
      </c>
      <c r="AY118" s="19" t="s">
        <v>143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9" t="s">
        <v>82</v>
      </c>
      <c r="BK118" s="203">
        <f>ROUND(I118*H118,2)</f>
        <v>0</v>
      </c>
      <c r="BL118" s="19" t="s">
        <v>1954</v>
      </c>
      <c r="BM118" s="202" t="s">
        <v>1955</v>
      </c>
    </row>
    <row r="119" spans="1:65" s="2" customFormat="1" ht="21.75" customHeight="1">
      <c r="A119" s="36"/>
      <c r="B119" s="37"/>
      <c r="C119" s="251" t="s">
        <v>198</v>
      </c>
      <c r="D119" s="251" t="s">
        <v>250</v>
      </c>
      <c r="E119" s="252" t="s">
        <v>1956</v>
      </c>
      <c r="F119" s="253" t="s">
        <v>1957</v>
      </c>
      <c r="G119" s="254" t="s">
        <v>149</v>
      </c>
      <c r="H119" s="255">
        <v>100</v>
      </c>
      <c r="I119" s="256"/>
      <c r="J119" s="257">
        <f>ROUND(I119*H119,2)</f>
        <v>0</v>
      </c>
      <c r="K119" s="258"/>
      <c r="L119" s="259"/>
      <c r="M119" s="260" t="s">
        <v>19</v>
      </c>
      <c r="N119" s="261" t="s">
        <v>45</v>
      </c>
      <c r="O119" s="66"/>
      <c r="P119" s="200">
        <f>O119*H119</f>
        <v>0</v>
      </c>
      <c r="Q119" s="200">
        <v>1.2E-2</v>
      </c>
      <c r="R119" s="200">
        <f>Q119*H119</f>
        <v>1.2</v>
      </c>
      <c r="S119" s="200">
        <v>0</v>
      </c>
      <c r="T119" s="201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2" t="s">
        <v>1954</v>
      </c>
      <c r="AT119" s="202" t="s">
        <v>250</v>
      </c>
      <c r="AU119" s="202" t="s">
        <v>84</v>
      </c>
      <c r="AY119" s="19" t="s">
        <v>143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19" t="s">
        <v>82</v>
      </c>
      <c r="BK119" s="203">
        <f>ROUND(I119*H119,2)</f>
        <v>0</v>
      </c>
      <c r="BL119" s="19" t="s">
        <v>1954</v>
      </c>
      <c r="BM119" s="202" t="s">
        <v>1958</v>
      </c>
    </row>
    <row r="120" spans="1:65" s="13" customFormat="1" ht="11.25">
      <c r="B120" s="208"/>
      <c r="C120" s="209"/>
      <c r="D120" s="204" t="s">
        <v>181</v>
      </c>
      <c r="E120" s="209"/>
      <c r="F120" s="211" t="s">
        <v>1959</v>
      </c>
      <c r="G120" s="209"/>
      <c r="H120" s="212">
        <v>100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181</v>
      </c>
      <c r="AU120" s="218" t="s">
        <v>84</v>
      </c>
      <c r="AV120" s="13" t="s">
        <v>84</v>
      </c>
      <c r="AW120" s="13" t="s">
        <v>4</v>
      </c>
      <c r="AX120" s="13" t="s">
        <v>82</v>
      </c>
      <c r="AY120" s="218" t="s">
        <v>143</v>
      </c>
    </row>
    <row r="121" spans="1:65" s="2" customFormat="1" ht="33" customHeight="1">
      <c r="A121" s="36"/>
      <c r="B121" s="37"/>
      <c r="C121" s="190" t="s">
        <v>205</v>
      </c>
      <c r="D121" s="190" t="s">
        <v>146</v>
      </c>
      <c r="E121" s="191" t="s">
        <v>1960</v>
      </c>
      <c r="F121" s="192" t="s">
        <v>1961</v>
      </c>
      <c r="G121" s="193" t="s">
        <v>149</v>
      </c>
      <c r="H121" s="194">
        <v>2</v>
      </c>
      <c r="I121" s="195"/>
      <c r="J121" s="196">
        <f>ROUND(I121*H121,2)</f>
        <v>0</v>
      </c>
      <c r="K121" s="197"/>
      <c r="L121" s="41"/>
      <c r="M121" s="198" t="s">
        <v>19</v>
      </c>
      <c r="N121" s="199" t="s">
        <v>45</v>
      </c>
      <c r="O121" s="66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2" t="s">
        <v>150</v>
      </c>
      <c r="AT121" s="202" t="s">
        <v>146</v>
      </c>
      <c r="AU121" s="202" t="s">
        <v>84</v>
      </c>
      <c r="AY121" s="19" t="s">
        <v>143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9" t="s">
        <v>82</v>
      </c>
      <c r="BK121" s="203">
        <f>ROUND(I121*H121,2)</f>
        <v>0</v>
      </c>
      <c r="BL121" s="19" t="s">
        <v>150</v>
      </c>
      <c r="BM121" s="202" t="s">
        <v>1962</v>
      </c>
    </row>
    <row r="122" spans="1:65" s="12" customFormat="1" ht="22.9" customHeight="1">
      <c r="B122" s="174"/>
      <c r="C122" s="175"/>
      <c r="D122" s="176" t="s">
        <v>73</v>
      </c>
      <c r="E122" s="188" t="s">
        <v>166</v>
      </c>
      <c r="F122" s="188" t="s">
        <v>1963</v>
      </c>
      <c r="G122" s="175"/>
      <c r="H122" s="175"/>
      <c r="I122" s="178"/>
      <c r="J122" s="189">
        <f>BK122</f>
        <v>0</v>
      </c>
      <c r="K122" s="175"/>
      <c r="L122" s="180"/>
      <c r="M122" s="181"/>
      <c r="N122" s="182"/>
      <c r="O122" s="182"/>
      <c r="P122" s="183">
        <f>SUM(P123:P143)</f>
        <v>0</v>
      </c>
      <c r="Q122" s="182"/>
      <c r="R122" s="183">
        <f>SUM(R123:R143)</f>
        <v>20.121300000000002</v>
      </c>
      <c r="S122" s="182"/>
      <c r="T122" s="184">
        <f>SUM(T123:T143)</f>
        <v>0</v>
      </c>
      <c r="AR122" s="185" t="s">
        <v>82</v>
      </c>
      <c r="AT122" s="186" t="s">
        <v>73</v>
      </c>
      <c r="AU122" s="186" t="s">
        <v>82</v>
      </c>
      <c r="AY122" s="185" t="s">
        <v>143</v>
      </c>
      <c r="BK122" s="187">
        <f>SUM(BK123:BK143)</f>
        <v>0</v>
      </c>
    </row>
    <row r="123" spans="1:65" s="2" customFormat="1" ht="21.75" customHeight="1">
      <c r="A123" s="36"/>
      <c r="B123" s="37"/>
      <c r="C123" s="190" t="s">
        <v>220</v>
      </c>
      <c r="D123" s="190" t="s">
        <v>146</v>
      </c>
      <c r="E123" s="191" t="s">
        <v>1964</v>
      </c>
      <c r="F123" s="192" t="s">
        <v>1965</v>
      </c>
      <c r="G123" s="193" t="s">
        <v>158</v>
      </c>
      <c r="H123" s="194">
        <v>84.9</v>
      </c>
      <c r="I123" s="195"/>
      <c r="J123" s="196">
        <f>ROUND(I123*H123,2)</f>
        <v>0</v>
      </c>
      <c r="K123" s="197"/>
      <c r="L123" s="41"/>
      <c r="M123" s="198" t="s">
        <v>19</v>
      </c>
      <c r="N123" s="199" t="s">
        <v>45</v>
      </c>
      <c r="O123" s="66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2" t="s">
        <v>150</v>
      </c>
      <c r="AT123" s="202" t="s">
        <v>146</v>
      </c>
      <c r="AU123" s="202" t="s">
        <v>84</v>
      </c>
      <c r="AY123" s="19" t="s">
        <v>143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9" t="s">
        <v>82</v>
      </c>
      <c r="BK123" s="203">
        <f>ROUND(I123*H123,2)</f>
        <v>0</v>
      </c>
      <c r="BL123" s="19" t="s">
        <v>150</v>
      </c>
      <c r="BM123" s="202" t="s">
        <v>1966</v>
      </c>
    </row>
    <row r="124" spans="1:65" s="2" customFormat="1" ht="33" customHeight="1">
      <c r="A124" s="36"/>
      <c r="B124" s="37"/>
      <c r="C124" s="190" t="s">
        <v>8</v>
      </c>
      <c r="D124" s="190" t="s">
        <v>146</v>
      </c>
      <c r="E124" s="191" t="s">
        <v>1967</v>
      </c>
      <c r="F124" s="192" t="s">
        <v>1968</v>
      </c>
      <c r="G124" s="193" t="s">
        <v>158</v>
      </c>
      <c r="H124" s="194">
        <v>104</v>
      </c>
      <c r="I124" s="195"/>
      <c r="J124" s="196">
        <f>ROUND(I124*H124,2)</f>
        <v>0</v>
      </c>
      <c r="K124" s="197"/>
      <c r="L124" s="41"/>
      <c r="M124" s="198" t="s">
        <v>19</v>
      </c>
      <c r="N124" s="199" t="s">
        <v>45</v>
      </c>
      <c r="O124" s="66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2" t="s">
        <v>150</v>
      </c>
      <c r="AT124" s="202" t="s">
        <v>146</v>
      </c>
      <c r="AU124" s="202" t="s">
        <v>84</v>
      </c>
      <c r="AY124" s="19" t="s">
        <v>143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9" t="s">
        <v>82</v>
      </c>
      <c r="BK124" s="203">
        <f>ROUND(I124*H124,2)</f>
        <v>0</v>
      </c>
      <c r="BL124" s="19" t="s">
        <v>150</v>
      </c>
      <c r="BM124" s="202" t="s">
        <v>1969</v>
      </c>
    </row>
    <row r="125" spans="1:65" s="13" customFormat="1" ht="11.25">
      <c r="B125" s="208"/>
      <c r="C125" s="209"/>
      <c r="D125" s="204" t="s">
        <v>181</v>
      </c>
      <c r="E125" s="210" t="s">
        <v>19</v>
      </c>
      <c r="F125" s="211" t="s">
        <v>1970</v>
      </c>
      <c r="G125" s="209"/>
      <c r="H125" s="212">
        <v>57.6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181</v>
      </c>
      <c r="AU125" s="218" t="s">
        <v>84</v>
      </c>
      <c r="AV125" s="13" t="s">
        <v>84</v>
      </c>
      <c r="AW125" s="13" t="s">
        <v>35</v>
      </c>
      <c r="AX125" s="13" t="s">
        <v>74</v>
      </c>
      <c r="AY125" s="218" t="s">
        <v>143</v>
      </c>
    </row>
    <row r="126" spans="1:65" s="13" customFormat="1" ht="11.25">
      <c r="B126" s="208"/>
      <c r="C126" s="209"/>
      <c r="D126" s="204" t="s">
        <v>181</v>
      </c>
      <c r="E126" s="210" t="s">
        <v>19</v>
      </c>
      <c r="F126" s="211" t="s">
        <v>1971</v>
      </c>
      <c r="G126" s="209"/>
      <c r="H126" s="212">
        <v>14.4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181</v>
      </c>
      <c r="AU126" s="218" t="s">
        <v>84</v>
      </c>
      <c r="AV126" s="13" t="s">
        <v>84</v>
      </c>
      <c r="AW126" s="13" t="s">
        <v>35</v>
      </c>
      <c r="AX126" s="13" t="s">
        <v>74</v>
      </c>
      <c r="AY126" s="218" t="s">
        <v>143</v>
      </c>
    </row>
    <row r="127" spans="1:65" s="13" customFormat="1" ht="11.25">
      <c r="B127" s="208"/>
      <c r="C127" s="209"/>
      <c r="D127" s="204" t="s">
        <v>181</v>
      </c>
      <c r="E127" s="210" t="s">
        <v>19</v>
      </c>
      <c r="F127" s="211" t="s">
        <v>1972</v>
      </c>
      <c r="G127" s="209"/>
      <c r="H127" s="212">
        <v>32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181</v>
      </c>
      <c r="AU127" s="218" t="s">
        <v>84</v>
      </c>
      <c r="AV127" s="13" t="s">
        <v>84</v>
      </c>
      <c r="AW127" s="13" t="s">
        <v>35</v>
      </c>
      <c r="AX127" s="13" t="s">
        <v>74</v>
      </c>
      <c r="AY127" s="218" t="s">
        <v>143</v>
      </c>
    </row>
    <row r="128" spans="1:65" s="14" customFormat="1" ht="11.25">
      <c r="B128" s="219"/>
      <c r="C128" s="220"/>
      <c r="D128" s="204" t="s">
        <v>181</v>
      </c>
      <c r="E128" s="221" t="s">
        <v>19</v>
      </c>
      <c r="F128" s="222" t="s">
        <v>189</v>
      </c>
      <c r="G128" s="220"/>
      <c r="H128" s="223">
        <v>104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181</v>
      </c>
      <c r="AU128" s="229" t="s">
        <v>84</v>
      </c>
      <c r="AV128" s="14" t="s">
        <v>150</v>
      </c>
      <c r="AW128" s="14" t="s">
        <v>35</v>
      </c>
      <c r="AX128" s="14" t="s">
        <v>82</v>
      </c>
      <c r="AY128" s="229" t="s">
        <v>143</v>
      </c>
    </row>
    <row r="129" spans="1:65" s="2" customFormat="1" ht="21.75" customHeight="1">
      <c r="A129" s="36"/>
      <c r="B129" s="37"/>
      <c r="C129" s="190" t="s">
        <v>228</v>
      </c>
      <c r="D129" s="190" t="s">
        <v>146</v>
      </c>
      <c r="E129" s="191" t="s">
        <v>1973</v>
      </c>
      <c r="F129" s="192" t="s">
        <v>1974</v>
      </c>
      <c r="G129" s="193" t="s">
        <v>158</v>
      </c>
      <c r="H129" s="194">
        <v>84.9</v>
      </c>
      <c r="I129" s="195"/>
      <c r="J129" s="196">
        <f>ROUND(I129*H129,2)</f>
        <v>0</v>
      </c>
      <c r="K129" s="197"/>
      <c r="L129" s="41"/>
      <c r="M129" s="198" t="s">
        <v>19</v>
      </c>
      <c r="N129" s="199" t="s">
        <v>45</v>
      </c>
      <c r="O129" s="66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2" t="s">
        <v>150</v>
      </c>
      <c r="AT129" s="202" t="s">
        <v>146</v>
      </c>
      <c r="AU129" s="202" t="s">
        <v>84</v>
      </c>
      <c r="AY129" s="19" t="s">
        <v>143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9" t="s">
        <v>82</v>
      </c>
      <c r="BK129" s="203">
        <f>ROUND(I129*H129,2)</f>
        <v>0</v>
      </c>
      <c r="BL129" s="19" t="s">
        <v>150</v>
      </c>
      <c r="BM129" s="202" t="s">
        <v>1975</v>
      </c>
    </row>
    <row r="130" spans="1:65" s="2" customFormat="1" ht="55.5" customHeight="1">
      <c r="A130" s="36"/>
      <c r="B130" s="37"/>
      <c r="C130" s="190" t="s">
        <v>234</v>
      </c>
      <c r="D130" s="190" t="s">
        <v>146</v>
      </c>
      <c r="E130" s="191" t="s">
        <v>1976</v>
      </c>
      <c r="F130" s="192" t="s">
        <v>1977</v>
      </c>
      <c r="G130" s="193" t="s">
        <v>158</v>
      </c>
      <c r="H130" s="194">
        <v>84.9</v>
      </c>
      <c r="I130" s="195"/>
      <c r="J130" s="196">
        <f>ROUND(I130*H130,2)</f>
        <v>0</v>
      </c>
      <c r="K130" s="197"/>
      <c r="L130" s="41"/>
      <c r="M130" s="198" t="s">
        <v>19</v>
      </c>
      <c r="N130" s="199" t="s">
        <v>45</v>
      </c>
      <c r="O130" s="66"/>
      <c r="P130" s="200">
        <f>O130*H130</f>
        <v>0</v>
      </c>
      <c r="Q130" s="200">
        <v>0.1116</v>
      </c>
      <c r="R130" s="200">
        <f>Q130*H130</f>
        <v>9.4748400000000004</v>
      </c>
      <c r="S130" s="200">
        <v>0</v>
      </c>
      <c r="T130" s="20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2" t="s">
        <v>150</v>
      </c>
      <c r="AT130" s="202" t="s">
        <v>146</v>
      </c>
      <c r="AU130" s="202" t="s">
        <v>84</v>
      </c>
      <c r="AY130" s="19" t="s">
        <v>143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9" t="s">
        <v>82</v>
      </c>
      <c r="BK130" s="203">
        <f>ROUND(I130*H130,2)</f>
        <v>0</v>
      </c>
      <c r="BL130" s="19" t="s">
        <v>150</v>
      </c>
      <c r="BM130" s="202" t="s">
        <v>1978</v>
      </c>
    </row>
    <row r="131" spans="1:65" s="13" customFormat="1" ht="11.25">
      <c r="B131" s="208"/>
      <c r="C131" s="209"/>
      <c r="D131" s="204" t="s">
        <v>181</v>
      </c>
      <c r="E131" s="210" t="s">
        <v>19</v>
      </c>
      <c r="F131" s="211" t="s">
        <v>1979</v>
      </c>
      <c r="G131" s="209"/>
      <c r="H131" s="212">
        <v>38.4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181</v>
      </c>
      <c r="AU131" s="218" t="s">
        <v>84</v>
      </c>
      <c r="AV131" s="13" t="s">
        <v>84</v>
      </c>
      <c r="AW131" s="13" t="s">
        <v>35</v>
      </c>
      <c r="AX131" s="13" t="s">
        <v>74</v>
      </c>
      <c r="AY131" s="218" t="s">
        <v>143</v>
      </c>
    </row>
    <row r="132" spans="1:65" s="13" customFormat="1" ht="11.25">
      <c r="B132" s="208"/>
      <c r="C132" s="209"/>
      <c r="D132" s="204" t="s">
        <v>181</v>
      </c>
      <c r="E132" s="210" t="s">
        <v>19</v>
      </c>
      <c r="F132" s="211" t="s">
        <v>1980</v>
      </c>
      <c r="G132" s="209"/>
      <c r="H132" s="212">
        <v>36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181</v>
      </c>
      <c r="AU132" s="218" t="s">
        <v>84</v>
      </c>
      <c r="AV132" s="13" t="s">
        <v>84</v>
      </c>
      <c r="AW132" s="13" t="s">
        <v>35</v>
      </c>
      <c r="AX132" s="13" t="s">
        <v>74</v>
      </c>
      <c r="AY132" s="218" t="s">
        <v>143</v>
      </c>
    </row>
    <row r="133" spans="1:65" s="13" customFormat="1" ht="11.25">
      <c r="B133" s="208"/>
      <c r="C133" s="209"/>
      <c r="D133" s="204" t="s">
        <v>181</v>
      </c>
      <c r="E133" s="210" t="s">
        <v>19</v>
      </c>
      <c r="F133" s="211" t="s">
        <v>1981</v>
      </c>
      <c r="G133" s="209"/>
      <c r="H133" s="212">
        <v>10.5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181</v>
      </c>
      <c r="AU133" s="218" t="s">
        <v>84</v>
      </c>
      <c r="AV133" s="13" t="s">
        <v>84</v>
      </c>
      <c r="AW133" s="13" t="s">
        <v>35</v>
      </c>
      <c r="AX133" s="13" t="s">
        <v>74</v>
      </c>
      <c r="AY133" s="218" t="s">
        <v>143</v>
      </c>
    </row>
    <row r="134" spans="1:65" s="14" customFormat="1" ht="11.25">
      <c r="B134" s="219"/>
      <c r="C134" s="220"/>
      <c r="D134" s="204" t="s">
        <v>181</v>
      </c>
      <c r="E134" s="221" t="s">
        <v>19</v>
      </c>
      <c r="F134" s="222" t="s">
        <v>189</v>
      </c>
      <c r="G134" s="220"/>
      <c r="H134" s="223">
        <v>84.9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181</v>
      </c>
      <c r="AU134" s="229" t="s">
        <v>84</v>
      </c>
      <c r="AV134" s="14" t="s">
        <v>150</v>
      </c>
      <c r="AW134" s="14" t="s">
        <v>35</v>
      </c>
      <c r="AX134" s="14" t="s">
        <v>82</v>
      </c>
      <c r="AY134" s="229" t="s">
        <v>143</v>
      </c>
    </row>
    <row r="135" spans="1:65" s="2" customFormat="1" ht="21.75" customHeight="1">
      <c r="A135" s="36"/>
      <c r="B135" s="37"/>
      <c r="C135" s="251" t="s">
        <v>238</v>
      </c>
      <c r="D135" s="251" t="s">
        <v>250</v>
      </c>
      <c r="E135" s="252" t="s">
        <v>1982</v>
      </c>
      <c r="F135" s="253" t="s">
        <v>1983</v>
      </c>
      <c r="G135" s="254" t="s">
        <v>158</v>
      </c>
      <c r="H135" s="255">
        <v>93.39</v>
      </c>
      <c r="I135" s="256"/>
      <c r="J135" s="257">
        <f>ROUND(I135*H135,2)</f>
        <v>0</v>
      </c>
      <c r="K135" s="258"/>
      <c r="L135" s="259"/>
      <c r="M135" s="260" t="s">
        <v>19</v>
      </c>
      <c r="N135" s="261" t="s">
        <v>45</v>
      </c>
      <c r="O135" s="66"/>
      <c r="P135" s="200">
        <f>O135*H135</f>
        <v>0</v>
      </c>
      <c r="Q135" s="200">
        <v>0.114</v>
      </c>
      <c r="R135" s="200">
        <f>Q135*H135</f>
        <v>10.646460000000001</v>
      </c>
      <c r="S135" s="200">
        <v>0</v>
      </c>
      <c r="T135" s="20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2" t="s">
        <v>177</v>
      </c>
      <c r="AT135" s="202" t="s">
        <v>250</v>
      </c>
      <c r="AU135" s="202" t="s">
        <v>84</v>
      </c>
      <c r="AY135" s="19" t="s">
        <v>143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9" t="s">
        <v>82</v>
      </c>
      <c r="BK135" s="203">
        <f>ROUND(I135*H135,2)</f>
        <v>0</v>
      </c>
      <c r="BL135" s="19" t="s">
        <v>150</v>
      </c>
      <c r="BM135" s="202" t="s">
        <v>1984</v>
      </c>
    </row>
    <row r="136" spans="1:65" s="13" customFormat="1" ht="11.25">
      <c r="B136" s="208"/>
      <c r="C136" s="209"/>
      <c r="D136" s="204" t="s">
        <v>181</v>
      </c>
      <c r="E136" s="209"/>
      <c r="F136" s="211" t="s">
        <v>1985</v>
      </c>
      <c r="G136" s="209"/>
      <c r="H136" s="212">
        <v>93.39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181</v>
      </c>
      <c r="AU136" s="218" t="s">
        <v>84</v>
      </c>
      <c r="AV136" s="13" t="s">
        <v>84</v>
      </c>
      <c r="AW136" s="13" t="s">
        <v>4</v>
      </c>
      <c r="AX136" s="13" t="s">
        <v>82</v>
      </c>
      <c r="AY136" s="218" t="s">
        <v>143</v>
      </c>
    </row>
    <row r="137" spans="1:65" s="2" customFormat="1" ht="21.75" customHeight="1">
      <c r="A137" s="36"/>
      <c r="B137" s="37"/>
      <c r="C137" s="190" t="s">
        <v>242</v>
      </c>
      <c r="D137" s="190" t="s">
        <v>146</v>
      </c>
      <c r="E137" s="191" t="s">
        <v>1986</v>
      </c>
      <c r="F137" s="192" t="s">
        <v>1987</v>
      </c>
      <c r="G137" s="193" t="s">
        <v>186</v>
      </c>
      <c r="H137" s="194">
        <v>94.1</v>
      </c>
      <c r="I137" s="195"/>
      <c r="J137" s="196">
        <f>ROUND(I137*H137,2)</f>
        <v>0</v>
      </c>
      <c r="K137" s="197"/>
      <c r="L137" s="41"/>
      <c r="M137" s="198" t="s">
        <v>19</v>
      </c>
      <c r="N137" s="199" t="s">
        <v>45</v>
      </c>
      <c r="O137" s="66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2" t="s">
        <v>150</v>
      </c>
      <c r="AT137" s="202" t="s">
        <v>146</v>
      </c>
      <c r="AU137" s="202" t="s">
        <v>84</v>
      </c>
      <c r="AY137" s="19" t="s">
        <v>143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9" t="s">
        <v>82</v>
      </c>
      <c r="BK137" s="203">
        <f>ROUND(I137*H137,2)</f>
        <v>0</v>
      </c>
      <c r="BL137" s="19" t="s">
        <v>150</v>
      </c>
      <c r="BM137" s="202" t="s">
        <v>1988</v>
      </c>
    </row>
    <row r="138" spans="1:65" s="13" customFormat="1" ht="11.25">
      <c r="B138" s="208"/>
      <c r="C138" s="209"/>
      <c r="D138" s="204" t="s">
        <v>181</v>
      </c>
      <c r="E138" s="210" t="s">
        <v>19</v>
      </c>
      <c r="F138" s="211" t="s">
        <v>1989</v>
      </c>
      <c r="G138" s="209"/>
      <c r="H138" s="212">
        <v>18.7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181</v>
      </c>
      <c r="AU138" s="218" t="s">
        <v>84</v>
      </c>
      <c r="AV138" s="13" t="s">
        <v>84</v>
      </c>
      <c r="AW138" s="13" t="s">
        <v>35</v>
      </c>
      <c r="AX138" s="13" t="s">
        <v>74</v>
      </c>
      <c r="AY138" s="218" t="s">
        <v>143</v>
      </c>
    </row>
    <row r="139" spans="1:65" s="13" customFormat="1" ht="11.25">
      <c r="B139" s="208"/>
      <c r="C139" s="209"/>
      <c r="D139" s="204" t="s">
        <v>181</v>
      </c>
      <c r="E139" s="210" t="s">
        <v>19</v>
      </c>
      <c r="F139" s="211" t="s">
        <v>1990</v>
      </c>
      <c r="G139" s="209"/>
      <c r="H139" s="212">
        <v>62.4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181</v>
      </c>
      <c r="AU139" s="218" t="s">
        <v>84</v>
      </c>
      <c r="AV139" s="13" t="s">
        <v>84</v>
      </c>
      <c r="AW139" s="13" t="s">
        <v>35</v>
      </c>
      <c r="AX139" s="13" t="s">
        <v>74</v>
      </c>
      <c r="AY139" s="218" t="s">
        <v>143</v>
      </c>
    </row>
    <row r="140" spans="1:65" s="13" customFormat="1" ht="11.25">
      <c r="B140" s="208"/>
      <c r="C140" s="209"/>
      <c r="D140" s="204" t="s">
        <v>181</v>
      </c>
      <c r="E140" s="210" t="s">
        <v>19</v>
      </c>
      <c r="F140" s="211" t="s">
        <v>1991</v>
      </c>
      <c r="G140" s="209"/>
      <c r="H140" s="212">
        <v>13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181</v>
      </c>
      <c r="AU140" s="218" t="s">
        <v>84</v>
      </c>
      <c r="AV140" s="13" t="s">
        <v>84</v>
      </c>
      <c r="AW140" s="13" t="s">
        <v>35</v>
      </c>
      <c r="AX140" s="13" t="s">
        <v>74</v>
      </c>
      <c r="AY140" s="218" t="s">
        <v>143</v>
      </c>
    </row>
    <row r="141" spans="1:65" s="14" customFormat="1" ht="11.25">
      <c r="B141" s="219"/>
      <c r="C141" s="220"/>
      <c r="D141" s="204" t="s">
        <v>181</v>
      </c>
      <c r="E141" s="221" t="s">
        <v>19</v>
      </c>
      <c r="F141" s="222" t="s">
        <v>189</v>
      </c>
      <c r="G141" s="220"/>
      <c r="H141" s="223">
        <v>94.1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181</v>
      </c>
      <c r="AU141" s="229" t="s">
        <v>84</v>
      </c>
      <c r="AV141" s="14" t="s">
        <v>150</v>
      </c>
      <c r="AW141" s="14" t="s">
        <v>35</v>
      </c>
      <c r="AX141" s="14" t="s">
        <v>82</v>
      </c>
      <c r="AY141" s="229" t="s">
        <v>143</v>
      </c>
    </row>
    <row r="142" spans="1:65" s="2" customFormat="1" ht="16.5" customHeight="1">
      <c r="A142" s="36"/>
      <c r="B142" s="37"/>
      <c r="C142" s="251" t="s">
        <v>246</v>
      </c>
      <c r="D142" s="251" t="s">
        <v>250</v>
      </c>
      <c r="E142" s="252" t="s">
        <v>1992</v>
      </c>
      <c r="F142" s="253" t="s">
        <v>1993</v>
      </c>
      <c r="G142" s="254" t="s">
        <v>186</v>
      </c>
      <c r="H142" s="255">
        <v>95</v>
      </c>
      <c r="I142" s="256"/>
      <c r="J142" s="257">
        <f>ROUND(I142*H142,2)</f>
        <v>0</v>
      </c>
      <c r="K142" s="258"/>
      <c r="L142" s="259"/>
      <c r="M142" s="260" t="s">
        <v>19</v>
      </c>
      <c r="N142" s="261" t="s">
        <v>45</v>
      </c>
      <c r="O142" s="66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2" t="s">
        <v>177</v>
      </c>
      <c r="AT142" s="202" t="s">
        <v>250</v>
      </c>
      <c r="AU142" s="202" t="s">
        <v>84</v>
      </c>
      <c r="AY142" s="19" t="s">
        <v>143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9" t="s">
        <v>82</v>
      </c>
      <c r="BK142" s="203">
        <f>ROUND(I142*H142,2)</f>
        <v>0</v>
      </c>
      <c r="BL142" s="19" t="s">
        <v>150</v>
      </c>
      <c r="BM142" s="202" t="s">
        <v>1994</v>
      </c>
    </row>
    <row r="143" spans="1:65" s="13" customFormat="1" ht="11.25">
      <c r="B143" s="208"/>
      <c r="C143" s="209"/>
      <c r="D143" s="204" t="s">
        <v>181</v>
      </c>
      <c r="E143" s="209"/>
      <c r="F143" s="211" t="s">
        <v>1995</v>
      </c>
      <c r="G143" s="209"/>
      <c r="H143" s="212">
        <v>95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181</v>
      </c>
      <c r="AU143" s="218" t="s">
        <v>84</v>
      </c>
      <c r="AV143" s="13" t="s">
        <v>84</v>
      </c>
      <c r="AW143" s="13" t="s">
        <v>4</v>
      </c>
      <c r="AX143" s="13" t="s">
        <v>82</v>
      </c>
      <c r="AY143" s="218" t="s">
        <v>143</v>
      </c>
    </row>
    <row r="144" spans="1:65" s="12" customFormat="1" ht="22.9" customHeight="1">
      <c r="B144" s="174"/>
      <c r="C144" s="175"/>
      <c r="D144" s="176" t="s">
        <v>73</v>
      </c>
      <c r="E144" s="188" t="s">
        <v>154</v>
      </c>
      <c r="F144" s="188" t="s">
        <v>155</v>
      </c>
      <c r="G144" s="175"/>
      <c r="H144" s="175"/>
      <c r="I144" s="178"/>
      <c r="J144" s="189">
        <f>BK144</f>
        <v>0</v>
      </c>
      <c r="K144" s="175"/>
      <c r="L144" s="180"/>
      <c r="M144" s="181"/>
      <c r="N144" s="182"/>
      <c r="O144" s="182"/>
      <c r="P144" s="183">
        <f>SUM(P145:P148)</f>
        <v>0</v>
      </c>
      <c r="Q144" s="182"/>
      <c r="R144" s="183">
        <f>SUM(R145:R148)</f>
        <v>9.4763500000000001</v>
      </c>
      <c r="S144" s="182"/>
      <c r="T144" s="184">
        <f>SUM(T145:T148)</f>
        <v>0</v>
      </c>
      <c r="AR144" s="185" t="s">
        <v>82</v>
      </c>
      <c r="AT144" s="186" t="s">
        <v>73</v>
      </c>
      <c r="AU144" s="186" t="s">
        <v>82</v>
      </c>
      <c r="AY144" s="185" t="s">
        <v>143</v>
      </c>
      <c r="BK144" s="187">
        <f>SUM(BK145:BK148)</f>
        <v>0</v>
      </c>
    </row>
    <row r="145" spans="1:65" s="2" customFormat="1" ht="33" customHeight="1">
      <c r="A145" s="36"/>
      <c r="B145" s="37"/>
      <c r="C145" s="190" t="s">
        <v>7</v>
      </c>
      <c r="D145" s="190" t="s">
        <v>146</v>
      </c>
      <c r="E145" s="191" t="s">
        <v>1996</v>
      </c>
      <c r="F145" s="192" t="s">
        <v>1997</v>
      </c>
      <c r="G145" s="193" t="s">
        <v>158</v>
      </c>
      <c r="H145" s="194">
        <v>15.25</v>
      </c>
      <c r="I145" s="195"/>
      <c r="J145" s="196">
        <f>ROUND(I145*H145,2)</f>
        <v>0</v>
      </c>
      <c r="K145" s="197"/>
      <c r="L145" s="41"/>
      <c r="M145" s="198" t="s">
        <v>19</v>
      </c>
      <c r="N145" s="199" t="s">
        <v>45</v>
      </c>
      <c r="O145" s="66"/>
      <c r="P145" s="200">
        <f>O145*H145</f>
        <v>0</v>
      </c>
      <c r="Q145" s="200">
        <v>0.22814000000000001</v>
      </c>
      <c r="R145" s="200">
        <f>Q145*H145</f>
        <v>3.4791350000000003</v>
      </c>
      <c r="S145" s="200">
        <v>0</v>
      </c>
      <c r="T145" s="20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2" t="s">
        <v>150</v>
      </c>
      <c r="AT145" s="202" t="s">
        <v>146</v>
      </c>
      <c r="AU145" s="202" t="s">
        <v>84</v>
      </c>
      <c r="AY145" s="19" t="s">
        <v>143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9" t="s">
        <v>82</v>
      </c>
      <c r="BK145" s="203">
        <f>ROUND(I145*H145,2)</f>
        <v>0</v>
      </c>
      <c r="BL145" s="19" t="s">
        <v>150</v>
      </c>
      <c r="BM145" s="202" t="s">
        <v>1998</v>
      </c>
    </row>
    <row r="146" spans="1:65" s="13" customFormat="1" ht="11.25">
      <c r="B146" s="208"/>
      <c r="C146" s="209"/>
      <c r="D146" s="204" t="s">
        <v>181</v>
      </c>
      <c r="E146" s="210" t="s">
        <v>19</v>
      </c>
      <c r="F146" s="211" t="s">
        <v>1999</v>
      </c>
      <c r="G146" s="209"/>
      <c r="H146" s="212">
        <v>15.25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181</v>
      </c>
      <c r="AU146" s="218" t="s">
        <v>84</v>
      </c>
      <c r="AV146" s="13" t="s">
        <v>84</v>
      </c>
      <c r="AW146" s="13" t="s">
        <v>35</v>
      </c>
      <c r="AX146" s="13" t="s">
        <v>82</v>
      </c>
      <c r="AY146" s="218" t="s">
        <v>143</v>
      </c>
    </row>
    <row r="147" spans="1:65" s="2" customFormat="1" ht="33" customHeight="1">
      <c r="A147" s="36"/>
      <c r="B147" s="37"/>
      <c r="C147" s="190" t="s">
        <v>255</v>
      </c>
      <c r="D147" s="190" t="s">
        <v>146</v>
      </c>
      <c r="E147" s="191" t="s">
        <v>2000</v>
      </c>
      <c r="F147" s="192" t="s">
        <v>2001</v>
      </c>
      <c r="G147" s="193" t="s">
        <v>186</v>
      </c>
      <c r="H147" s="194">
        <v>30.5</v>
      </c>
      <c r="I147" s="195"/>
      <c r="J147" s="196">
        <f>ROUND(I147*H147,2)</f>
        <v>0</v>
      </c>
      <c r="K147" s="197"/>
      <c r="L147" s="41"/>
      <c r="M147" s="198" t="s">
        <v>19</v>
      </c>
      <c r="N147" s="199" t="s">
        <v>45</v>
      </c>
      <c r="O147" s="66"/>
      <c r="P147" s="200">
        <f>O147*H147</f>
        <v>0</v>
      </c>
      <c r="Q147" s="200">
        <v>0.19663</v>
      </c>
      <c r="R147" s="200">
        <f>Q147*H147</f>
        <v>5.9972149999999997</v>
      </c>
      <c r="S147" s="200">
        <v>0</v>
      </c>
      <c r="T147" s="20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2" t="s">
        <v>150</v>
      </c>
      <c r="AT147" s="202" t="s">
        <v>146</v>
      </c>
      <c r="AU147" s="202" t="s">
        <v>84</v>
      </c>
      <c r="AY147" s="19" t="s">
        <v>143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9" t="s">
        <v>82</v>
      </c>
      <c r="BK147" s="203">
        <f>ROUND(I147*H147,2)</f>
        <v>0</v>
      </c>
      <c r="BL147" s="19" t="s">
        <v>150</v>
      </c>
      <c r="BM147" s="202" t="s">
        <v>2002</v>
      </c>
    </row>
    <row r="148" spans="1:65" s="13" customFormat="1" ht="11.25">
      <c r="B148" s="208"/>
      <c r="C148" s="209"/>
      <c r="D148" s="204" t="s">
        <v>181</v>
      </c>
      <c r="E148" s="210" t="s">
        <v>19</v>
      </c>
      <c r="F148" s="211" t="s">
        <v>2003</v>
      </c>
      <c r="G148" s="209"/>
      <c r="H148" s="212">
        <v>30.5</v>
      </c>
      <c r="I148" s="213"/>
      <c r="J148" s="209"/>
      <c r="K148" s="209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181</v>
      </c>
      <c r="AU148" s="218" t="s">
        <v>84</v>
      </c>
      <c r="AV148" s="13" t="s">
        <v>84</v>
      </c>
      <c r="AW148" s="13" t="s">
        <v>35</v>
      </c>
      <c r="AX148" s="13" t="s">
        <v>82</v>
      </c>
      <c r="AY148" s="218" t="s">
        <v>143</v>
      </c>
    </row>
    <row r="149" spans="1:65" s="12" customFormat="1" ht="22.9" customHeight="1">
      <c r="B149" s="174"/>
      <c r="C149" s="175"/>
      <c r="D149" s="176" t="s">
        <v>73</v>
      </c>
      <c r="E149" s="188" t="s">
        <v>177</v>
      </c>
      <c r="F149" s="188" t="s">
        <v>233</v>
      </c>
      <c r="G149" s="175"/>
      <c r="H149" s="175"/>
      <c r="I149" s="178"/>
      <c r="J149" s="189">
        <f>BK149</f>
        <v>0</v>
      </c>
      <c r="K149" s="175"/>
      <c r="L149" s="180"/>
      <c r="M149" s="181"/>
      <c r="N149" s="182"/>
      <c r="O149" s="182"/>
      <c r="P149" s="183">
        <f>SUM(P150:P157)</f>
        <v>0</v>
      </c>
      <c r="Q149" s="182"/>
      <c r="R149" s="183">
        <f>SUM(R150:R157)</f>
        <v>0</v>
      </c>
      <c r="S149" s="182"/>
      <c r="T149" s="184">
        <f>SUM(T150:T157)</f>
        <v>0</v>
      </c>
      <c r="AR149" s="185" t="s">
        <v>82</v>
      </c>
      <c r="AT149" s="186" t="s">
        <v>73</v>
      </c>
      <c r="AU149" s="186" t="s">
        <v>82</v>
      </c>
      <c r="AY149" s="185" t="s">
        <v>143</v>
      </c>
      <c r="BK149" s="187">
        <f>SUM(BK150:BK157)</f>
        <v>0</v>
      </c>
    </row>
    <row r="150" spans="1:65" s="2" customFormat="1" ht="33" customHeight="1">
      <c r="A150" s="36"/>
      <c r="B150" s="37"/>
      <c r="C150" s="190" t="s">
        <v>261</v>
      </c>
      <c r="D150" s="190" t="s">
        <v>146</v>
      </c>
      <c r="E150" s="191" t="s">
        <v>2004</v>
      </c>
      <c r="F150" s="192" t="s">
        <v>2005</v>
      </c>
      <c r="G150" s="193" t="s">
        <v>186</v>
      </c>
      <c r="H150" s="194">
        <v>60</v>
      </c>
      <c r="I150" s="195"/>
      <c r="J150" s="196">
        <f>ROUND(I150*H150,2)</f>
        <v>0</v>
      </c>
      <c r="K150" s="197"/>
      <c r="L150" s="41"/>
      <c r="M150" s="198" t="s">
        <v>19</v>
      </c>
      <c r="N150" s="199" t="s">
        <v>45</v>
      </c>
      <c r="O150" s="66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2" t="s">
        <v>150</v>
      </c>
      <c r="AT150" s="202" t="s">
        <v>146</v>
      </c>
      <c r="AU150" s="202" t="s">
        <v>84</v>
      </c>
      <c r="AY150" s="19" t="s">
        <v>143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9" t="s">
        <v>82</v>
      </c>
      <c r="BK150" s="203">
        <f>ROUND(I150*H150,2)</f>
        <v>0</v>
      </c>
      <c r="BL150" s="19" t="s">
        <v>150</v>
      </c>
      <c r="BM150" s="202" t="s">
        <v>2006</v>
      </c>
    </row>
    <row r="151" spans="1:65" s="13" customFormat="1" ht="11.25">
      <c r="B151" s="208"/>
      <c r="C151" s="209"/>
      <c r="D151" s="204" t="s">
        <v>181</v>
      </c>
      <c r="E151" s="210" t="s">
        <v>19</v>
      </c>
      <c r="F151" s="211" t="s">
        <v>2007</v>
      </c>
      <c r="G151" s="209"/>
      <c r="H151" s="212">
        <v>60</v>
      </c>
      <c r="I151" s="213"/>
      <c r="J151" s="209"/>
      <c r="K151" s="209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181</v>
      </c>
      <c r="AU151" s="218" t="s">
        <v>84</v>
      </c>
      <c r="AV151" s="13" t="s">
        <v>84</v>
      </c>
      <c r="AW151" s="13" t="s">
        <v>35</v>
      </c>
      <c r="AX151" s="13" t="s">
        <v>74</v>
      </c>
      <c r="AY151" s="218" t="s">
        <v>143</v>
      </c>
    </row>
    <row r="152" spans="1:65" s="14" customFormat="1" ht="11.25">
      <c r="B152" s="219"/>
      <c r="C152" s="220"/>
      <c r="D152" s="204" t="s">
        <v>181</v>
      </c>
      <c r="E152" s="221" t="s">
        <v>19</v>
      </c>
      <c r="F152" s="222" t="s">
        <v>189</v>
      </c>
      <c r="G152" s="220"/>
      <c r="H152" s="223">
        <v>60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181</v>
      </c>
      <c r="AU152" s="229" t="s">
        <v>84</v>
      </c>
      <c r="AV152" s="14" t="s">
        <v>150</v>
      </c>
      <c r="AW152" s="14" t="s">
        <v>35</v>
      </c>
      <c r="AX152" s="14" t="s">
        <v>82</v>
      </c>
      <c r="AY152" s="229" t="s">
        <v>143</v>
      </c>
    </row>
    <row r="153" spans="1:65" s="2" customFormat="1" ht="16.5" customHeight="1">
      <c r="A153" s="36"/>
      <c r="B153" s="37"/>
      <c r="C153" s="190" t="s">
        <v>265</v>
      </c>
      <c r="D153" s="190" t="s">
        <v>146</v>
      </c>
      <c r="E153" s="191" t="s">
        <v>2008</v>
      </c>
      <c r="F153" s="192" t="s">
        <v>2009</v>
      </c>
      <c r="G153" s="193" t="s">
        <v>149</v>
      </c>
      <c r="H153" s="194">
        <v>4</v>
      </c>
      <c r="I153" s="195"/>
      <c r="J153" s="196">
        <f>ROUND(I153*H153,2)</f>
        <v>0</v>
      </c>
      <c r="K153" s="197"/>
      <c r="L153" s="41"/>
      <c r="M153" s="198" t="s">
        <v>19</v>
      </c>
      <c r="N153" s="199" t="s">
        <v>45</v>
      </c>
      <c r="O153" s="66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2" t="s">
        <v>150</v>
      </c>
      <c r="AT153" s="202" t="s">
        <v>146</v>
      </c>
      <c r="AU153" s="202" t="s">
        <v>84</v>
      </c>
      <c r="AY153" s="19" t="s">
        <v>143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9" t="s">
        <v>82</v>
      </c>
      <c r="BK153" s="203">
        <f>ROUND(I153*H153,2)</f>
        <v>0</v>
      </c>
      <c r="BL153" s="19" t="s">
        <v>150</v>
      </c>
      <c r="BM153" s="202" t="s">
        <v>2010</v>
      </c>
    </row>
    <row r="154" spans="1:65" s="2" customFormat="1" ht="21.75" customHeight="1">
      <c r="A154" s="36"/>
      <c r="B154" s="37"/>
      <c r="C154" s="251" t="s">
        <v>269</v>
      </c>
      <c r="D154" s="251" t="s">
        <v>250</v>
      </c>
      <c r="E154" s="252" t="s">
        <v>2011</v>
      </c>
      <c r="F154" s="253" t="s">
        <v>2012</v>
      </c>
      <c r="G154" s="254" t="s">
        <v>149</v>
      </c>
      <c r="H154" s="255">
        <v>4</v>
      </c>
      <c r="I154" s="256"/>
      <c r="J154" s="257">
        <f>ROUND(I154*H154,2)</f>
        <v>0</v>
      </c>
      <c r="K154" s="258"/>
      <c r="L154" s="259"/>
      <c r="M154" s="260" t="s">
        <v>19</v>
      </c>
      <c r="N154" s="261" t="s">
        <v>45</v>
      </c>
      <c r="O154" s="66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2" t="s">
        <v>177</v>
      </c>
      <c r="AT154" s="202" t="s">
        <v>250</v>
      </c>
      <c r="AU154" s="202" t="s">
        <v>84</v>
      </c>
      <c r="AY154" s="19" t="s">
        <v>143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9" t="s">
        <v>82</v>
      </c>
      <c r="BK154" s="203">
        <f>ROUND(I154*H154,2)</f>
        <v>0</v>
      </c>
      <c r="BL154" s="19" t="s">
        <v>150</v>
      </c>
      <c r="BM154" s="202" t="s">
        <v>2013</v>
      </c>
    </row>
    <row r="155" spans="1:65" s="2" customFormat="1" ht="16.5" customHeight="1">
      <c r="A155" s="36"/>
      <c r="B155" s="37"/>
      <c r="C155" s="251" t="s">
        <v>274</v>
      </c>
      <c r="D155" s="251" t="s">
        <v>250</v>
      </c>
      <c r="E155" s="252" t="s">
        <v>2014</v>
      </c>
      <c r="F155" s="253" t="s">
        <v>2015</v>
      </c>
      <c r="G155" s="254" t="s">
        <v>149</v>
      </c>
      <c r="H155" s="255">
        <v>4</v>
      </c>
      <c r="I155" s="256"/>
      <c r="J155" s="257">
        <f>ROUND(I155*H155,2)</f>
        <v>0</v>
      </c>
      <c r="K155" s="258"/>
      <c r="L155" s="259"/>
      <c r="M155" s="260" t="s">
        <v>19</v>
      </c>
      <c r="N155" s="261" t="s">
        <v>45</v>
      </c>
      <c r="O155" s="66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2" t="s">
        <v>177</v>
      </c>
      <c r="AT155" s="202" t="s">
        <v>250</v>
      </c>
      <c r="AU155" s="202" t="s">
        <v>84</v>
      </c>
      <c r="AY155" s="19" t="s">
        <v>143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9" t="s">
        <v>82</v>
      </c>
      <c r="BK155" s="203">
        <f>ROUND(I155*H155,2)</f>
        <v>0</v>
      </c>
      <c r="BL155" s="19" t="s">
        <v>150</v>
      </c>
      <c r="BM155" s="202" t="s">
        <v>2016</v>
      </c>
    </row>
    <row r="156" spans="1:65" s="2" customFormat="1" ht="21.75" customHeight="1">
      <c r="A156" s="36"/>
      <c r="B156" s="37"/>
      <c r="C156" s="190" t="s">
        <v>278</v>
      </c>
      <c r="D156" s="190" t="s">
        <v>146</v>
      </c>
      <c r="E156" s="191" t="s">
        <v>2017</v>
      </c>
      <c r="F156" s="192" t="s">
        <v>2018</v>
      </c>
      <c r="G156" s="193" t="s">
        <v>149</v>
      </c>
      <c r="H156" s="194">
        <v>4</v>
      </c>
      <c r="I156" s="195"/>
      <c r="J156" s="196">
        <f>ROUND(I156*H156,2)</f>
        <v>0</v>
      </c>
      <c r="K156" s="197"/>
      <c r="L156" s="41"/>
      <c r="M156" s="198" t="s">
        <v>19</v>
      </c>
      <c r="N156" s="199" t="s">
        <v>45</v>
      </c>
      <c r="O156" s="66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2" t="s">
        <v>150</v>
      </c>
      <c r="AT156" s="202" t="s">
        <v>146</v>
      </c>
      <c r="AU156" s="202" t="s">
        <v>84</v>
      </c>
      <c r="AY156" s="19" t="s">
        <v>143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9" t="s">
        <v>82</v>
      </c>
      <c r="BK156" s="203">
        <f>ROUND(I156*H156,2)</f>
        <v>0</v>
      </c>
      <c r="BL156" s="19" t="s">
        <v>150</v>
      </c>
      <c r="BM156" s="202" t="s">
        <v>2019</v>
      </c>
    </row>
    <row r="157" spans="1:65" s="2" customFormat="1" ht="33" customHeight="1">
      <c r="A157" s="36"/>
      <c r="B157" s="37"/>
      <c r="C157" s="190" t="s">
        <v>282</v>
      </c>
      <c r="D157" s="190" t="s">
        <v>146</v>
      </c>
      <c r="E157" s="191" t="s">
        <v>2020</v>
      </c>
      <c r="F157" s="192" t="s">
        <v>2021</v>
      </c>
      <c r="G157" s="193" t="s">
        <v>149</v>
      </c>
      <c r="H157" s="194">
        <v>4</v>
      </c>
      <c r="I157" s="195"/>
      <c r="J157" s="196">
        <f>ROUND(I157*H157,2)</f>
        <v>0</v>
      </c>
      <c r="K157" s="197"/>
      <c r="L157" s="41"/>
      <c r="M157" s="198" t="s">
        <v>19</v>
      </c>
      <c r="N157" s="199" t="s">
        <v>45</v>
      </c>
      <c r="O157" s="66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2" t="s">
        <v>150</v>
      </c>
      <c r="AT157" s="202" t="s">
        <v>146</v>
      </c>
      <c r="AU157" s="202" t="s">
        <v>84</v>
      </c>
      <c r="AY157" s="19" t="s">
        <v>143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9" t="s">
        <v>82</v>
      </c>
      <c r="BK157" s="203">
        <f>ROUND(I157*H157,2)</f>
        <v>0</v>
      </c>
      <c r="BL157" s="19" t="s">
        <v>150</v>
      </c>
      <c r="BM157" s="202" t="s">
        <v>2022</v>
      </c>
    </row>
    <row r="158" spans="1:65" s="12" customFormat="1" ht="22.9" customHeight="1">
      <c r="B158" s="174"/>
      <c r="C158" s="175"/>
      <c r="D158" s="176" t="s">
        <v>73</v>
      </c>
      <c r="E158" s="188" t="s">
        <v>183</v>
      </c>
      <c r="F158" s="188" t="s">
        <v>2023</v>
      </c>
      <c r="G158" s="175"/>
      <c r="H158" s="175"/>
      <c r="I158" s="178"/>
      <c r="J158" s="189">
        <f>BK158</f>
        <v>0</v>
      </c>
      <c r="K158" s="175"/>
      <c r="L158" s="180"/>
      <c r="M158" s="181"/>
      <c r="N158" s="182"/>
      <c r="O158" s="182"/>
      <c r="P158" s="183">
        <f>SUM(P159:P167)</f>
        <v>0</v>
      </c>
      <c r="Q158" s="182"/>
      <c r="R158" s="183">
        <f>SUM(R159:R167)</f>
        <v>0</v>
      </c>
      <c r="S158" s="182"/>
      <c r="T158" s="184">
        <f>SUM(T159:T167)</f>
        <v>91.911360000000002</v>
      </c>
      <c r="AR158" s="185" t="s">
        <v>82</v>
      </c>
      <c r="AT158" s="186" t="s">
        <v>73</v>
      </c>
      <c r="AU158" s="186" t="s">
        <v>82</v>
      </c>
      <c r="AY158" s="185" t="s">
        <v>143</v>
      </c>
      <c r="BK158" s="187">
        <f>SUM(BK159:BK167)</f>
        <v>0</v>
      </c>
    </row>
    <row r="159" spans="1:65" s="2" customFormat="1" ht="21.75" customHeight="1">
      <c r="A159" s="36"/>
      <c r="B159" s="37"/>
      <c r="C159" s="190" t="s">
        <v>286</v>
      </c>
      <c r="D159" s="190" t="s">
        <v>146</v>
      </c>
      <c r="E159" s="191" t="s">
        <v>2024</v>
      </c>
      <c r="F159" s="192" t="s">
        <v>2025</v>
      </c>
      <c r="G159" s="193" t="s">
        <v>186</v>
      </c>
      <c r="H159" s="194">
        <v>25</v>
      </c>
      <c r="I159" s="195"/>
      <c r="J159" s="196">
        <f>ROUND(I159*H159,2)</f>
        <v>0</v>
      </c>
      <c r="K159" s="197"/>
      <c r="L159" s="41"/>
      <c r="M159" s="198" t="s">
        <v>19</v>
      </c>
      <c r="N159" s="199" t="s">
        <v>45</v>
      </c>
      <c r="O159" s="66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2" t="s">
        <v>150</v>
      </c>
      <c r="AT159" s="202" t="s">
        <v>146</v>
      </c>
      <c r="AU159" s="202" t="s">
        <v>84</v>
      </c>
      <c r="AY159" s="19" t="s">
        <v>143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9" t="s">
        <v>82</v>
      </c>
      <c r="BK159" s="203">
        <f>ROUND(I159*H159,2)</f>
        <v>0</v>
      </c>
      <c r="BL159" s="19" t="s">
        <v>150</v>
      </c>
      <c r="BM159" s="202" t="s">
        <v>2026</v>
      </c>
    </row>
    <row r="160" spans="1:65" s="2" customFormat="1" ht="44.25" customHeight="1">
      <c r="A160" s="36"/>
      <c r="B160" s="37"/>
      <c r="C160" s="190" t="s">
        <v>291</v>
      </c>
      <c r="D160" s="190" t="s">
        <v>146</v>
      </c>
      <c r="E160" s="191" t="s">
        <v>2027</v>
      </c>
      <c r="F160" s="192" t="s">
        <v>2028</v>
      </c>
      <c r="G160" s="193" t="s">
        <v>158</v>
      </c>
      <c r="H160" s="194">
        <v>36</v>
      </c>
      <c r="I160" s="195"/>
      <c r="J160" s="196">
        <f>ROUND(I160*H160,2)</f>
        <v>0</v>
      </c>
      <c r="K160" s="197"/>
      <c r="L160" s="41"/>
      <c r="M160" s="198" t="s">
        <v>19</v>
      </c>
      <c r="N160" s="199" t="s">
        <v>45</v>
      </c>
      <c r="O160" s="66"/>
      <c r="P160" s="200">
        <f>O160*H160</f>
        <v>0</v>
      </c>
      <c r="Q160" s="200">
        <v>0</v>
      </c>
      <c r="R160" s="200">
        <f>Q160*H160</f>
        <v>0</v>
      </c>
      <c r="S160" s="200">
        <v>0.19</v>
      </c>
      <c r="T160" s="201">
        <f>S160*H160</f>
        <v>6.84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2" t="s">
        <v>150</v>
      </c>
      <c r="AT160" s="202" t="s">
        <v>146</v>
      </c>
      <c r="AU160" s="202" t="s">
        <v>84</v>
      </c>
      <c r="AY160" s="19" t="s">
        <v>143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9" t="s">
        <v>82</v>
      </c>
      <c r="BK160" s="203">
        <f>ROUND(I160*H160,2)</f>
        <v>0</v>
      </c>
      <c r="BL160" s="19" t="s">
        <v>150</v>
      </c>
      <c r="BM160" s="202" t="s">
        <v>2029</v>
      </c>
    </row>
    <row r="161" spans="1:65" s="13" customFormat="1" ht="11.25">
      <c r="B161" s="208"/>
      <c r="C161" s="209"/>
      <c r="D161" s="204" t="s">
        <v>181</v>
      </c>
      <c r="E161" s="210" t="s">
        <v>19</v>
      </c>
      <c r="F161" s="211" t="s">
        <v>2030</v>
      </c>
      <c r="G161" s="209"/>
      <c r="H161" s="212">
        <v>36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181</v>
      </c>
      <c r="AU161" s="218" t="s">
        <v>84</v>
      </c>
      <c r="AV161" s="13" t="s">
        <v>84</v>
      </c>
      <c r="AW161" s="13" t="s">
        <v>35</v>
      </c>
      <c r="AX161" s="13" t="s">
        <v>82</v>
      </c>
      <c r="AY161" s="218" t="s">
        <v>143</v>
      </c>
    </row>
    <row r="162" spans="1:65" s="2" customFormat="1" ht="21.75" customHeight="1">
      <c r="A162" s="36"/>
      <c r="B162" s="37"/>
      <c r="C162" s="190" t="s">
        <v>295</v>
      </c>
      <c r="D162" s="190" t="s">
        <v>146</v>
      </c>
      <c r="E162" s="191" t="s">
        <v>2031</v>
      </c>
      <c r="F162" s="192" t="s">
        <v>2032</v>
      </c>
      <c r="G162" s="193" t="s">
        <v>343</v>
      </c>
      <c r="H162" s="194">
        <v>218.88</v>
      </c>
      <c r="I162" s="195"/>
      <c r="J162" s="196">
        <f>ROUND(I162*H162,2)</f>
        <v>0</v>
      </c>
      <c r="K162" s="197"/>
      <c r="L162" s="41"/>
      <c r="M162" s="198" t="s">
        <v>19</v>
      </c>
      <c r="N162" s="199" t="s">
        <v>45</v>
      </c>
      <c r="O162" s="66"/>
      <c r="P162" s="200">
        <f>O162*H162</f>
        <v>0</v>
      </c>
      <c r="Q162" s="200">
        <v>0</v>
      </c>
      <c r="R162" s="200">
        <f>Q162*H162</f>
        <v>0</v>
      </c>
      <c r="S162" s="200">
        <v>0.222</v>
      </c>
      <c r="T162" s="201">
        <f>S162*H162</f>
        <v>48.591360000000002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2" t="s">
        <v>150</v>
      </c>
      <c r="AT162" s="202" t="s">
        <v>146</v>
      </c>
      <c r="AU162" s="202" t="s">
        <v>84</v>
      </c>
      <c r="AY162" s="19" t="s">
        <v>143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9" t="s">
        <v>82</v>
      </c>
      <c r="BK162" s="203">
        <f>ROUND(I162*H162,2)</f>
        <v>0</v>
      </c>
      <c r="BL162" s="19" t="s">
        <v>150</v>
      </c>
      <c r="BM162" s="202" t="s">
        <v>2033</v>
      </c>
    </row>
    <row r="163" spans="1:65" s="13" customFormat="1" ht="11.25">
      <c r="B163" s="208"/>
      <c r="C163" s="209"/>
      <c r="D163" s="204" t="s">
        <v>181</v>
      </c>
      <c r="E163" s="210" t="s">
        <v>19</v>
      </c>
      <c r="F163" s="211" t="s">
        <v>2034</v>
      </c>
      <c r="G163" s="209"/>
      <c r="H163" s="212">
        <v>161.28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181</v>
      </c>
      <c r="AU163" s="218" t="s">
        <v>84</v>
      </c>
      <c r="AV163" s="13" t="s">
        <v>84</v>
      </c>
      <c r="AW163" s="13" t="s">
        <v>35</v>
      </c>
      <c r="AX163" s="13" t="s">
        <v>74</v>
      </c>
      <c r="AY163" s="218" t="s">
        <v>143</v>
      </c>
    </row>
    <row r="164" spans="1:65" s="13" customFormat="1" ht="11.25">
      <c r="B164" s="208"/>
      <c r="C164" s="209"/>
      <c r="D164" s="204" t="s">
        <v>181</v>
      </c>
      <c r="E164" s="210" t="s">
        <v>19</v>
      </c>
      <c r="F164" s="211" t="s">
        <v>2035</v>
      </c>
      <c r="G164" s="209"/>
      <c r="H164" s="212">
        <v>57.6</v>
      </c>
      <c r="I164" s="213"/>
      <c r="J164" s="209"/>
      <c r="K164" s="209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181</v>
      </c>
      <c r="AU164" s="218" t="s">
        <v>84</v>
      </c>
      <c r="AV164" s="13" t="s">
        <v>84</v>
      </c>
      <c r="AW164" s="13" t="s">
        <v>35</v>
      </c>
      <c r="AX164" s="13" t="s">
        <v>74</v>
      </c>
      <c r="AY164" s="218" t="s">
        <v>143</v>
      </c>
    </row>
    <row r="165" spans="1:65" s="14" customFormat="1" ht="11.25">
      <c r="B165" s="219"/>
      <c r="C165" s="220"/>
      <c r="D165" s="204" t="s">
        <v>181</v>
      </c>
      <c r="E165" s="221" t="s">
        <v>19</v>
      </c>
      <c r="F165" s="222" t="s">
        <v>189</v>
      </c>
      <c r="G165" s="220"/>
      <c r="H165" s="223">
        <v>218.88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181</v>
      </c>
      <c r="AU165" s="229" t="s">
        <v>84</v>
      </c>
      <c r="AV165" s="14" t="s">
        <v>150</v>
      </c>
      <c r="AW165" s="14" t="s">
        <v>35</v>
      </c>
      <c r="AX165" s="14" t="s">
        <v>82</v>
      </c>
      <c r="AY165" s="229" t="s">
        <v>143</v>
      </c>
    </row>
    <row r="166" spans="1:65" s="2" customFormat="1" ht="21.75" customHeight="1">
      <c r="A166" s="36"/>
      <c r="B166" s="37"/>
      <c r="C166" s="190" t="s">
        <v>299</v>
      </c>
      <c r="D166" s="190" t="s">
        <v>146</v>
      </c>
      <c r="E166" s="191" t="s">
        <v>2036</v>
      </c>
      <c r="F166" s="192" t="s">
        <v>2037</v>
      </c>
      <c r="G166" s="193" t="s">
        <v>343</v>
      </c>
      <c r="H166" s="194">
        <v>14.592000000000001</v>
      </c>
      <c r="I166" s="195"/>
      <c r="J166" s="196">
        <f>ROUND(I166*H166,2)</f>
        <v>0</v>
      </c>
      <c r="K166" s="197"/>
      <c r="L166" s="41"/>
      <c r="M166" s="198" t="s">
        <v>19</v>
      </c>
      <c r="N166" s="199" t="s">
        <v>45</v>
      </c>
      <c r="O166" s="66"/>
      <c r="P166" s="200">
        <f>O166*H166</f>
        <v>0</v>
      </c>
      <c r="Q166" s="200">
        <v>0</v>
      </c>
      <c r="R166" s="200">
        <f>Q166*H166</f>
        <v>0</v>
      </c>
      <c r="S166" s="200">
        <v>2.5</v>
      </c>
      <c r="T166" s="201">
        <f>S166*H166</f>
        <v>36.480000000000004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2" t="s">
        <v>150</v>
      </c>
      <c r="AT166" s="202" t="s">
        <v>146</v>
      </c>
      <c r="AU166" s="202" t="s">
        <v>84</v>
      </c>
      <c r="AY166" s="19" t="s">
        <v>143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9" t="s">
        <v>82</v>
      </c>
      <c r="BK166" s="203">
        <f>ROUND(I166*H166,2)</f>
        <v>0</v>
      </c>
      <c r="BL166" s="19" t="s">
        <v>150</v>
      </c>
      <c r="BM166" s="202" t="s">
        <v>2038</v>
      </c>
    </row>
    <row r="167" spans="1:65" s="13" customFormat="1" ht="11.25">
      <c r="B167" s="208"/>
      <c r="C167" s="209"/>
      <c r="D167" s="204" t="s">
        <v>181</v>
      </c>
      <c r="E167" s="210" t="s">
        <v>19</v>
      </c>
      <c r="F167" s="211" t="s">
        <v>2039</v>
      </c>
      <c r="G167" s="209"/>
      <c r="H167" s="212">
        <v>14.592000000000001</v>
      </c>
      <c r="I167" s="213"/>
      <c r="J167" s="209"/>
      <c r="K167" s="209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181</v>
      </c>
      <c r="AU167" s="218" t="s">
        <v>84</v>
      </c>
      <c r="AV167" s="13" t="s">
        <v>84</v>
      </c>
      <c r="AW167" s="13" t="s">
        <v>35</v>
      </c>
      <c r="AX167" s="13" t="s">
        <v>82</v>
      </c>
      <c r="AY167" s="218" t="s">
        <v>143</v>
      </c>
    </row>
    <row r="168" spans="1:65" s="12" customFormat="1" ht="22.9" customHeight="1">
      <c r="B168" s="174"/>
      <c r="C168" s="175"/>
      <c r="D168" s="176" t="s">
        <v>73</v>
      </c>
      <c r="E168" s="188" t="s">
        <v>624</v>
      </c>
      <c r="F168" s="188" t="s">
        <v>377</v>
      </c>
      <c r="G168" s="175"/>
      <c r="H168" s="175"/>
      <c r="I168" s="178"/>
      <c r="J168" s="189">
        <f>BK168</f>
        <v>0</v>
      </c>
      <c r="K168" s="175"/>
      <c r="L168" s="180"/>
      <c r="M168" s="181"/>
      <c r="N168" s="182"/>
      <c r="O168" s="182"/>
      <c r="P168" s="183">
        <f>P169</f>
        <v>0</v>
      </c>
      <c r="Q168" s="182"/>
      <c r="R168" s="183">
        <f>R169</f>
        <v>0</v>
      </c>
      <c r="S168" s="182"/>
      <c r="T168" s="184">
        <f>T169</f>
        <v>0</v>
      </c>
      <c r="AR168" s="185" t="s">
        <v>82</v>
      </c>
      <c r="AT168" s="186" t="s">
        <v>73</v>
      </c>
      <c r="AU168" s="186" t="s">
        <v>82</v>
      </c>
      <c r="AY168" s="185" t="s">
        <v>143</v>
      </c>
      <c r="BK168" s="187">
        <f>BK169</f>
        <v>0</v>
      </c>
    </row>
    <row r="169" spans="1:65" s="2" customFormat="1" ht="21.75" customHeight="1">
      <c r="A169" s="36"/>
      <c r="B169" s="37"/>
      <c r="C169" s="190" t="s">
        <v>303</v>
      </c>
      <c r="D169" s="190" t="s">
        <v>146</v>
      </c>
      <c r="E169" s="191" t="s">
        <v>2040</v>
      </c>
      <c r="F169" s="192" t="s">
        <v>2041</v>
      </c>
      <c r="G169" s="193" t="s">
        <v>356</v>
      </c>
      <c r="H169" s="194">
        <v>33.212000000000003</v>
      </c>
      <c r="I169" s="195"/>
      <c r="J169" s="196">
        <f>ROUND(I169*H169,2)</f>
        <v>0</v>
      </c>
      <c r="K169" s="197"/>
      <c r="L169" s="41"/>
      <c r="M169" s="198" t="s">
        <v>19</v>
      </c>
      <c r="N169" s="199" t="s">
        <v>45</v>
      </c>
      <c r="O169" s="66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2" t="s">
        <v>150</v>
      </c>
      <c r="AT169" s="202" t="s">
        <v>146</v>
      </c>
      <c r="AU169" s="202" t="s">
        <v>84</v>
      </c>
      <c r="AY169" s="19" t="s">
        <v>143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9" t="s">
        <v>82</v>
      </c>
      <c r="BK169" s="203">
        <f>ROUND(I169*H169,2)</f>
        <v>0</v>
      </c>
      <c r="BL169" s="19" t="s">
        <v>150</v>
      </c>
      <c r="BM169" s="202" t="s">
        <v>2042</v>
      </c>
    </row>
    <row r="170" spans="1:65" s="12" customFormat="1" ht="22.9" customHeight="1">
      <c r="B170" s="174"/>
      <c r="C170" s="175"/>
      <c r="D170" s="176" t="s">
        <v>73</v>
      </c>
      <c r="E170" s="188" t="s">
        <v>351</v>
      </c>
      <c r="F170" s="188" t="s">
        <v>352</v>
      </c>
      <c r="G170" s="175"/>
      <c r="H170" s="175"/>
      <c r="I170" s="178"/>
      <c r="J170" s="189">
        <f>BK170</f>
        <v>0</v>
      </c>
      <c r="K170" s="175"/>
      <c r="L170" s="180"/>
      <c r="M170" s="181"/>
      <c r="N170" s="182"/>
      <c r="O170" s="182"/>
      <c r="P170" s="183">
        <f>SUM(P171:P182)</f>
        <v>0</v>
      </c>
      <c r="Q170" s="182"/>
      <c r="R170" s="183">
        <f>SUM(R171:R182)</f>
        <v>0</v>
      </c>
      <c r="S170" s="182"/>
      <c r="T170" s="184">
        <f>SUM(T171:T182)</f>
        <v>0</v>
      </c>
      <c r="AR170" s="185" t="s">
        <v>82</v>
      </c>
      <c r="AT170" s="186" t="s">
        <v>73</v>
      </c>
      <c r="AU170" s="186" t="s">
        <v>82</v>
      </c>
      <c r="AY170" s="185" t="s">
        <v>143</v>
      </c>
      <c r="BK170" s="187">
        <f>SUM(BK171:BK182)</f>
        <v>0</v>
      </c>
    </row>
    <row r="171" spans="1:65" s="2" customFormat="1" ht="21.75" customHeight="1">
      <c r="A171" s="36"/>
      <c r="B171" s="37"/>
      <c r="C171" s="190" t="s">
        <v>307</v>
      </c>
      <c r="D171" s="190" t="s">
        <v>146</v>
      </c>
      <c r="E171" s="191" t="s">
        <v>364</v>
      </c>
      <c r="F171" s="192" t="s">
        <v>1282</v>
      </c>
      <c r="G171" s="193" t="s">
        <v>356</v>
      </c>
      <c r="H171" s="194">
        <v>103.45399999999999</v>
      </c>
      <c r="I171" s="195"/>
      <c r="J171" s="196">
        <f>ROUND(I171*H171,2)</f>
        <v>0</v>
      </c>
      <c r="K171" s="197"/>
      <c r="L171" s="41"/>
      <c r="M171" s="198" t="s">
        <v>19</v>
      </c>
      <c r="N171" s="199" t="s">
        <v>45</v>
      </c>
      <c r="O171" s="66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2" t="s">
        <v>150</v>
      </c>
      <c r="AT171" s="202" t="s">
        <v>146</v>
      </c>
      <c r="AU171" s="202" t="s">
        <v>84</v>
      </c>
      <c r="AY171" s="19" t="s">
        <v>143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9" t="s">
        <v>82</v>
      </c>
      <c r="BK171" s="203">
        <f>ROUND(I171*H171,2)</f>
        <v>0</v>
      </c>
      <c r="BL171" s="19" t="s">
        <v>150</v>
      </c>
      <c r="BM171" s="202" t="s">
        <v>2043</v>
      </c>
    </row>
    <row r="172" spans="1:65" s="2" customFormat="1" ht="33" customHeight="1">
      <c r="A172" s="36"/>
      <c r="B172" s="37"/>
      <c r="C172" s="190" t="s">
        <v>311</v>
      </c>
      <c r="D172" s="190" t="s">
        <v>146</v>
      </c>
      <c r="E172" s="191" t="s">
        <v>368</v>
      </c>
      <c r="F172" s="192" t="s">
        <v>1284</v>
      </c>
      <c r="G172" s="193" t="s">
        <v>356</v>
      </c>
      <c r="H172" s="194">
        <v>1965.626</v>
      </c>
      <c r="I172" s="195"/>
      <c r="J172" s="196">
        <f>ROUND(I172*H172,2)</f>
        <v>0</v>
      </c>
      <c r="K172" s="197"/>
      <c r="L172" s="41"/>
      <c r="M172" s="198" t="s">
        <v>19</v>
      </c>
      <c r="N172" s="199" t="s">
        <v>45</v>
      </c>
      <c r="O172" s="66"/>
      <c r="P172" s="200">
        <f>O172*H172</f>
        <v>0</v>
      </c>
      <c r="Q172" s="200">
        <v>0</v>
      </c>
      <c r="R172" s="200">
        <f>Q172*H172</f>
        <v>0</v>
      </c>
      <c r="S172" s="200">
        <v>0</v>
      </c>
      <c r="T172" s="201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2" t="s">
        <v>150</v>
      </c>
      <c r="AT172" s="202" t="s">
        <v>146</v>
      </c>
      <c r="AU172" s="202" t="s">
        <v>84</v>
      </c>
      <c r="AY172" s="19" t="s">
        <v>143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9" t="s">
        <v>82</v>
      </c>
      <c r="BK172" s="203">
        <f>ROUND(I172*H172,2)</f>
        <v>0</v>
      </c>
      <c r="BL172" s="19" t="s">
        <v>150</v>
      </c>
      <c r="BM172" s="202" t="s">
        <v>2044</v>
      </c>
    </row>
    <row r="173" spans="1:65" s="13" customFormat="1" ht="11.25">
      <c r="B173" s="208"/>
      <c r="C173" s="209"/>
      <c r="D173" s="204" t="s">
        <v>181</v>
      </c>
      <c r="E173" s="209"/>
      <c r="F173" s="211" t="s">
        <v>2045</v>
      </c>
      <c r="G173" s="209"/>
      <c r="H173" s="212">
        <v>1965.626</v>
      </c>
      <c r="I173" s="213"/>
      <c r="J173" s="209"/>
      <c r="K173" s="209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181</v>
      </c>
      <c r="AU173" s="218" t="s">
        <v>84</v>
      </c>
      <c r="AV173" s="13" t="s">
        <v>84</v>
      </c>
      <c r="AW173" s="13" t="s">
        <v>4</v>
      </c>
      <c r="AX173" s="13" t="s">
        <v>82</v>
      </c>
      <c r="AY173" s="218" t="s">
        <v>143</v>
      </c>
    </row>
    <row r="174" spans="1:65" s="2" customFormat="1" ht="33" customHeight="1">
      <c r="A174" s="36"/>
      <c r="B174" s="37"/>
      <c r="C174" s="190" t="s">
        <v>317</v>
      </c>
      <c r="D174" s="190" t="s">
        <v>146</v>
      </c>
      <c r="E174" s="191" t="s">
        <v>373</v>
      </c>
      <c r="F174" s="192" t="s">
        <v>374</v>
      </c>
      <c r="G174" s="193" t="s">
        <v>356</v>
      </c>
      <c r="H174" s="194">
        <v>16.954999999999998</v>
      </c>
      <c r="I174" s="195"/>
      <c r="J174" s="196">
        <f>ROUND(I174*H174,2)</f>
        <v>0</v>
      </c>
      <c r="K174" s="197"/>
      <c r="L174" s="41"/>
      <c r="M174" s="198" t="s">
        <v>19</v>
      </c>
      <c r="N174" s="199" t="s">
        <v>45</v>
      </c>
      <c r="O174" s="66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2" t="s">
        <v>150</v>
      </c>
      <c r="AT174" s="202" t="s">
        <v>146</v>
      </c>
      <c r="AU174" s="202" t="s">
        <v>84</v>
      </c>
      <c r="AY174" s="19" t="s">
        <v>143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9" t="s">
        <v>82</v>
      </c>
      <c r="BK174" s="203">
        <f>ROUND(I174*H174,2)</f>
        <v>0</v>
      </c>
      <c r="BL174" s="19" t="s">
        <v>150</v>
      </c>
      <c r="BM174" s="202" t="s">
        <v>2046</v>
      </c>
    </row>
    <row r="175" spans="1:65" s="13" customFormat="1" ht="11.25">
      <c r="B175" s="208"/>
      <c r="C175" s="209"/>
      <c r="D175" s="204" t="s">
        <v>181</v>
      </c>
      <c r="E175" s="210" t="s">
        <v>19</v>
      </c>
      <c r="F175" s="211" t="s">
        <v>2047</v>
      </c>
      <c r="G175" s="209"/>
      <c r="H175" s="212">
        <v>103.45399999999999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181</v>
      </c>
      <c r="AU175" s="218" t="s">
        <v>84</v>
      </c>
      <c r="AV175" s="13" t="s">
        <v>84</v>
      </c>
      <c r="AW175" s="13" t="s">
        <v>35</v>
      </c>
      <c r="AX175" s="13" t="s">
        <v>74</v>
      </c>
      <c r="AY175" s="218" t="s">
        <v>143</v>
      </c>
    </row>
    <row r="176" spans="1:65" s="13" customFormat="1" ht="11.25">
      <c r="B176" s="208"/>
      <c r="C176" s="209"/>
      <c r="D176" s="204" t="s">
        <v>181</v>
      </c>
      <c r="E176" s="210" t="s">
        <v>19</v>
      </c>
      <c r="F176" s="211" t="s">
        <v>2048</v>
      </c>
      <c r="G176" s="209"/>
      <c r="H176" s="212">
        <v>-1.4279999999999999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181</v>
      </c>
      <c r="AU176" s="218" t="s">
        <v>84</v>
      </c>
      <c r="AV176" s="13" t="s">
        <v>84</v>
      </c>
      <c r="AW176" s="13" t="s">
        <v>35</v>
      </c>
      <c r="AX176" s="13" t="s">
        <v>74</v>
      </c>
      <c r="AY176" s="218" t="s">
        <v>143</v>
      </c>
    </row>
    <row r="177" spans="1:65" s="13" customFormat="1" ht="11.25">
      <c r="B177" s="208"/>
      <c r="C177" s="209"/>
      <c r="D177" s="204" t="s">
        <v>181</v>
      </c>
      <c r="E177" s="210" t="s">
        <v>19</v>
      </c>
      <c r="F177" s="211" t="s">
        <v>2049</v>
      </c>
      <c r="G177" s="209"/>
      <c r="H177" s="212">
        <v>-36.479999999999997</v>
      </c>
      <c r="I177" s="213"/>
      <c r="J177" s="209"/>
      <c r="K177" s="209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181</v>
      </c>
      <c r="AU177" s="218" t="s">
        <v>84</v>
      </c>
      <c r="AV177" s="13" t="s">
        <v>84</v>
      </c>
      <c r="AW177" s="13" t="s">
        <v>35</v>
      </c>
      <c r="AX177" s="13" t="s">
        <v>74</v>
      </c>
      <c r="AY177" s="218" t="s">
        <v>143</v>
      </c>
    </row>
    <row r="178" spans="1:65" s="13" customFormat="1" ht="11.25">
      <c r="B178" s="208"/>
      <c r="C178" s="209"/>
      <c r="D178" s="204" t="s">
        <v>181</v>
      </c>
      <c r="E178" s="210" t="s">
        <v>19</v>
      </c>
      <c r="F178" s="211" t="s">
        <v>2050</v>
      </c>
      <c r="G178" s="209"/>
      <c r="H178" s="212">
        <v>-48.591000000000001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181</v>
      </c>
      <c r="AU178" s="218" t="s">
        <v>84</v>
      </c>
      <c r="AV178" s="13" t="s">
        <v>84</v>
      </c>
      <c r="AW178" s="13" t="s">
        <v>35</v>
      </c>
      <c r="AX178" s="13" t="s">
        <v>74</v>
      </c>
      <c r="AY178" s="218" t="s">
        <v>143</v>
      </c>
    </row>
    <row r="179" spans="1:65" s="14" customFormat="1" ht="11.25">
      <c r="B179" s="219"/>
      <c r="C179" s="220"/>
      <c r="D179" s="204" t="s">
        <v>181</v>
      </c>
      <c r="E179" s="221" t="s">
        <v>19</v>
      </c>
      <c r="F179" s="222" t="s">
        <v>189</v>
      </c>
      <c r="G179" s="220"/>
      <c r="H179" s="223">
        <v>16.954999999999991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181</v>
      </c>
      <c r="AU179" s="229" t="s">
        <v>84</v>
      </c>
      <c r="AV179" s="14" t="s">
        <v>150</v>
      </c>
      <c r="AW179" s="14" t="s">
        <v>35</v>
      </c>
      <c r="AX179" s="14" t="s">
        <v>82</v>
      </c>
      <c r="AY179" s="229" t="s">
        <v>143</v>
      </c>
    </row>
    <row r="180" spans="1:65" s="2" customFormat="1" ht="33" customHeight="1">
      <c r="A180" s="36"/>
      <c r="B180" s="37"/>
      <c r="C180" s="190" t="s">
        <v>327</v>
      </c>
      <c r="D180" s="190" t="s">
        <v>146</v>
      </c>
      <c r="E180" s="191" t="s">
        <v>753</v>
      </c>
      <c r="F180" s="192" t="s">
        <v>2051</v>
      </c>
      <c r="G180" s="193" t="s">
        <v>356</v>
      </c>
      <c r="H180" s="194">
        <v>48.591000000000001</v>
      </c>
      <c r="I180" s="195"/>
      <c r="J180" s="196">
        <f>ROUND(I180*H180,2)</f>
        <v>0</v>
      </c>
      <c r="K180" s="197"/>
      <c r="L180" s="41"/>
      <c r="M180" s="198" t="s">
        <v>19</v>
      </c>
      <c r="N180" s="199" t="s">
        <v>45</v>
      </c>
      <c r="O180" s="66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2" t="s">
        <v>150</v>
      </c>
      <c r="AT180" s="202" t="s">
        <v>146</v>
      </c>
      <c r="AU180" s="202" t="s">
        <v>84</v>
      </c>
      <c r="AY180" s="19" t="s">
        <v>143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9" t="s">
        <v>82</v>
      </c>
      <c r="BK180" s="203">
        <f>ROUND(I180*H180,2)</f>
        <v>0</v>
      </c>
      <c r="BL180" s="19" t="s">
        <v>150</v>
      </c>
      <c r="BM180" s="202" t="s">
        <v>2052</v>
      </c>
    </row>
    <row r="181" spans="1:65" s="2" customFormat="1" ht="44.25" customHeight="1">
      <c r="A181" s="36"/>
      <c r="B181" s="37"/>
      <c r="C181" s="190" t="s">
        <v>332</v>
      </c>
      <c r="D181" s="190" t="s">
        <v>146</v>
      </c>
      <c r="E181" s="191" t="s">
        <v>2053</v>
      </c>
      <c r="F181" s="192" t="s">
        <v>2054</v>
      </c>
      <c r="G181" s="193" t="s">
        <v>356</v>
      </c>
      <c r="H181" s="194">
        <v>1.4279999999999999</v>
      </c>
      <c r="I181" s="195"/>
      <c r="J181" s="196">
        <f>ROUND(I181*H181,2)</f>
        <v>0</v>
      </c>
      <c r="K181" s="197"/>
      <c r="L181" s="41"/>
      <c r="M181" s="198" t="s">
        <v>19</v>
      </c>
      <c r="N181" s="199" t="s">
        <v>45</v>
      </c>
      <c r="O181" s="66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2" t="s">
        <v>150</v>
      </c>
      <c r="AT181" s="202" t="s">
        <v>146</v>
      </c>
      <c r="AU181" s="202" t="s">
        <v>84</v>
      </c>
      <c r="AY181" s="19" t="s">
        <v>143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9" t="s">
        <v>82</v>
      </c>
      <c r="BK181" s="203">
        <f>ROUND(I181*H181,2)</f>
        <v>0</v>
      </c>
      <c r="BL181" s="19" t="s">
        <v>150</v>
      </c>
      <c r="BM181" s="202" t="s">
        <v>2055</v>
      </c>
    </row>
    <row r="182" spans="1:65" s="2" customFormat="1" ht="33" customHeight="1">
      <c r="A182" s="36"/>
      <c r="B182" s="37"/>
      <c r="C182" s="190" t="s">
        <v>336</v>
      </c>
      <c r="D182" s="190" t="s">
        <v>146</v>
      </c>
      <c r="E182" s="191" t="s">
        <v>2056</v>
      </c>
      <c r="F182" s="192" t="s">
        <v>1942</v>
      </c>
      <c r="G182" s="193" t="s">
        <v>356</v>
      </c>
      <c r="H182" s="194">
        <v>36.479999999999997</v>
      </c>
      <c r="I182" s="195"/>
      <c r="J182" s="196">
        <f>ROUND(I182*H182,2)</f>
        <v>0</v>
      </c>
      <c r="K182" s="197"/>
      <c r="L182" s="41"/>
      <c r="M182" s="198" t="s">
        <v>19</v>
      </c>
      <c r="N182" s="199" t="s">
        <v>45</v>
      </c>
      <c r="O182" s="66"/>
      <c r="P182" s="200">
        <f>O182*H182</f>
        <v>0</v>
      </c>
      <c r="Q182" s="200">
        <v>0</v>
      </c>
      <c r="R182" s="200">
        <f>Q182*H182</f>
        <v>0</v>
      </c>
      <c r="S182" s="200">
        <v>0</v>
      </c>
      <c r="T182" s="201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2" t="s">
        <v>150</v>
      </c>
      <c r="AT182" s="202" t="s">
        <v>146</v>
      </c>
      <c r="AU182" s="202" t="s">
        <v>84</v>
      </c>
      <c r="AY182" s="19" t="s">
        <v>143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9" t="s">
        <v>82</v>
      </c>
      <c r="BK182" s="203">
        <f>ROUND(I182*H182,2)</f>
        <v>0</v>
      </c>
      <c r="BL182" s="19" t="s">
        <v>150</v>
      </c>
      <c r="BM182" s="202" t="s">
        <v>2057</v>
      </c>
    </row>
    <row r="183" spans="1:65" s="12" customFormat="1" ht="25.9" customHeight="1">
      <c r="B183" s="174"/>
      <c r="C183" s="175"/>
      <c r="D183" s="176" t="s">
        <v>73</v>
      </c>
      <c r="E183" s="177" t="s">
        <v>1024</v>
      </c>
      <c r="F183" s="177" t="s">
        <v>1025</v>
      </c>
      <c r="G183" s="175"/>
      <c r="H183" s="175"/>
      <c r="I183" s="178"/>
      <c r="J183" s="179">
        <f>BK183</f>
        <v>0</v>
      </c>
      <c r="K183" s="175"/>
      <c r="L183" s="180"/>
      <c r="M183" s="181"/>
      <c r="N183" s="182"/>
      <c r="O183" s="182"/>
      <c r="P183" s="183">
        <f>SUM(P184:P188)</f>
        <v>0</v>
      </c>
      <c r="Q183" s="182"/>
      <c r="R183" s="183">
        <f>SUM(R184:R188)</f>
        <v>0</v>
      </c>
      <c r="S183" s="182"/>
      <c r="T183" s="184">
        <f>SUM(T184:T188)</f>
        <v>0</v>
      </c>
      <c r="AR183" s="185" t="s">
        <v>82</v>
      </c>
      <c r="AT183" s="186" t="s">
        <v>73</v>
      </c>
      <c r="AU183" s="186" t="s">
        <v>74</v>
      </c>
      <c r="AY183" s="185" t="s">
        <v>143</v>
      </c>
      <c r="BK183" s="187">
        <f>SUM(BK184:BK188)</f>
        <v>0</v>
      </c>
    </row>
    <row r="184" spans="1:65" s="2" customFormat="1" ht="21.75" customHeight="1">
      <c r="A184" s="36"/>
      <c r="B184" s="37"/>
      <c r="C184" s="190" t="s">
        <v>340</v>
      </c>
      <c r="D184" s="190" t="s">
        <v>146</v>
      </c>
      <c r="E184" s="191" t="s">
        <v>2058</v>
      </c>
      <c r="F184" s="192" t="s">
        <v>2059</v>
      </c>
      <c r="G184" s="193" t="s">
        <v>149</v>
      </c>
      <c r="H184" s="194">
        <v>4</v>
      </c>
      <c r="I184" s="195"/>
      <c r="J184" s="196">
        <f>ROUND(I184*H184,2)</f>
        <v>0</v>
      </c>
      <c r="K184" s="197"/>
      <c r="L184" s="41"/>
      <c r="M184" s="198" t="s">
        <v>19</v>
      </c>
      <c r="N184" s="199" t="s">
        <v>45</v>
      </c>
      <c r="O184" s="66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2" t="s">
        <v>150</v>
      </c>
      <c r="AT184" s="202" t="s">
        <v>146</v>
      </c>
      <c r="AU184" s="202" t="s">
        <v>82</v>
      </c>
      <c r="AY184" s="19" t="s">
        <v>143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9" t="s">
        <v>82</v>
      </c>
      <c r="BK184" s="203">
        <f>ROUND(I184*H184,2)</f>
        <v>0</v>
      </c>
      <c r="BL184" s="19" t="s">
        <v>150</v>
      </c>
      <c r="BM184" s="202" t="s">
        <v>2060</v>
      </c>
    </row>
    <row r="185" spans="1:65" s="2" customFormat="1" ht="58.5">
      <c r="A185" s="36"/>
      <c r="B185" s="37"/>
      <c r="C185" s="38"/>
      <c r="D185" s="204" t="s">
        <v>152</v>
      </c>
      <c r="E185" s="38"/>
      <c r="F185" s="205" t="s">
        <v>2061</v>
      </c>
      <c r="G185" s="38"/>
      <c r="H185" s="38"/>
      <c r="I185" s="110"/>
      <c r="J185" s="38"/>
      <c r="K185" s="38"/>
      <c r="L185" s="41"/>
      <c r="M185" s="206"/>
      <c r="N185" s="207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152</v>
      </c>
      <c r="AU185" s="19" t="s">
        <v>82</v>
      </c>
    </row>
    <row r="186" spans="1:65" s="2" customFormat="1" ht="21.75" customHeight="1">
      <c r="A186" s="36"/>
      <c r="B186" s="37"/>
      <c r="C186" s="190" t="s">
        <v>345</v>
      </c>
      <c r="D186" s="190" t="s">
        <v>146</v>
      </c>
      <c r="E186" s="191" t="s">
        <v>2062</v>
      </c>
      <c r="F186" s="192" t="s">
        <v>2063</v>
      </c>
      <c r="G186" s="193" t="s">
        <v>149</v>
      </c>
      <c r="H186" s="194">
        <v>2</v>
      </c>
      <c r="I186" s="195"/>
      <c r="J186" s="196">
        <f>ROUND(I186*H186,2)</f>
        <v>0</v>
      </c>
      <c r="K186" s="197"/>
      <c r="L186" s="41"/>
      <c r="M186" s="198" t="s">
        <v>19</v>
      </c>
      <c r="N186" s="199" t="s">
        <v>45</v>
      </c>
      <c r="O186" s="66"/>
      <c r="P186" s="200">
        <f>O186*H186</f>
        <v>0</v>
      </c>
      <c r="Q186" s="200">
        <v>0</v>
      </c>
      <c r="R186" s="200">
        <f>Q186*H186</f>
        <v>0</v>
      </c>
      <c r="S186" s="200">
        <v>0</v>
      </c>
      <c r="T186" s="201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2" t="s">
        <v>150</v>
      </c>
      <c r="AT186" s="202" t="s">
        <v>146</v>
      </c>
      <c r="AU186" s="202" t="s">
        <v>82</v>
      </c>
      <c r="AY186" s="19" t="s">
        <v>143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9" t="s">
        <v>82</v>
      </c>
      <c r="BK186" s="203">
        <f>ROUND(I186*H186,2)</f>
        <v>0</v>
      </c>
      <c r="BL186" s="19" t="s">
        <v>150</v>
      </c>
      <c r="BM186" s="202" t="s">
        <v>2064</v>
      </c>
    </row>
    <row r="187" spans="1:65" s="2" customFormat="1" ht="58.5">
      <c r="A187" s="36"/>
      <c r="B187" s="37"/>
      <c r="C187" s="38"/>
      <c r="D187" s="204" t="s">
        <v>152</v>
      </c>
      <c r="E187" s="38"/>
      <c r="F187" s="205" t="s">
        <v>2065</v>
      </c>
      <c r="G187" s="38"/>
      <c r="H187" s="38"/>
      <c r="I187" s="110"/>
      <c r="J187" s="38"/>
      <c r="K187" s="38"/>
      <c r="L187" s="41"/>
      <c r="M187" s="206"/>
      <c r="N187" s="207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152</v>
      </c>
      <c r="AU187" s="19" t="s">
        <v>82</v>
      </c>
    </row>
    <row r="188" spans="1:65" s="2" customFormat="1" ht="16.5" customHeight="1">
      <c r="A188" s="36"/>
      <c r="B188" s="37"/>
      <c r="C188" s="190" t="s">
        <v>353</v>
      </c>
      <c r="D188" s="190" t="s">
        <v>146</v>
      </c>
      <c r="E188" s="191" t="s">
        <v>1034</v>
      </c>
      <c r="F188" s="192" t="s">
        <v>2066</v>
      </c>
      <c r="G188" s="193" t="s">
        <v>258</v>
      </c>
      <c r="H188" s="194">
        <v>1</v>
      </c>
      <c r="I188" s="195"/>
      <c r="J188" s="196">
        <f>ROUND(I188*H188,2)</f>
        <v>0</v>
      </c>
      <c r="K188" s="197"/>
      <c r="L188" s="41"/>
      <c r="M188" s="198" t="s">
        <v>19</v>
      </c>
      <c r="N188" s="199" t="s">
        <v>45</v>
      </c>
      <c r="O188" s="66"/>
      <c r="P188" s="200">
        <f>O188*H188</f>
        <v>0</v>
      </c>
      <c r="Q188" s="200">
        <v>0</v>
      </c>
      <c r="R188" s="200">
        <f>Q188*H188</f>
        <v>0</v>
      </c>
      <c r="S188" s="200">
        <v>0</v>
      </c>
      <c r="T188" s="201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2" t="s">
        <v>150</v>
      </c>
      <c r="AT188" s="202" t="s">
        <v>146</v>
      </c>
      <c r="AU188" s="202" t="s">
        <v>82</v>
      </c>
      <c r="AY188" s="19" t="s">
        <v>143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9" t="s">
        <v>82</v>
      </c>
      <c r="BK188" s="203">
        <f>ROUND(I188*H188,2)</f>
        <v>0</v>
      </c>
      <c r="BL188" s="19" t="s">
        <v>150</v>
      </c>
      <c r="BM188" s="202" t="s">
        <v>2067</v>
      </c>
    </row>
    <row r="189" spans="1:65" s="12" customFormat="1" ht="25.9" customHeight="1">
      <c r="B189" s="174"/>
      <c r="C189" s="175"/>
      <c r="D189" s="176" t="s">
        <v>73</v>
      </c>
      <c r="E189" s="177" t="s">
        <v>382</v>
      </c>
      <c r="F189" s="177" t="s">
        <v>383</v>
      </c>
      <c r="G189" s="175"/>
      <c r="H189" s="175"/>
      <c r="I189" s="178"/>
      <c r="J189" s="179">
        <f>BK189</f>
        <v>0</v>
      </c>
      <c r="K189" s="175"/>
      <c r="L189" s="180"/>
      <c r="M189" s="181"/>
      <c r="N189" s="182"/>
      <c r="O189" s="182"/>
      <c r="P189" s="183">
        <f>P190+P195+P203</f>
        <v>0</v>
      </c>
      <c r="Q189" s="182"/>
      <c r="R189" s="183">
        <f>R190+R195+R203</f>
        <v>2.0999999999999999E-3</v>
      </c>
      <c r="S189" s="182"/>
      <c r="T189" s="184">
        <f>T190+T195+T203</f>
        <v>1.4281300000000001</v>
      </c>
      <c r="AR189" s="185" t="s">
        <v>84</v>
      </c>
      <c r="AT189" s="186" t="s">
        <v>73</v>
      </c>
      <c r="AU189" s="186" t="s">
        <v>74</v>
      </c>
      <c r="AY189" s="185" t="s">
        <v>143</v>
      </c>
      <c r="BK189" s="187">
        <f>BK190+BK195+BK203</f>
        <v>0</v>
      </c>
    </row>
    <row r="190" spans="1:65" s="12" customFormat="1" ht="22.9" customHeight="1">
      <c r="B190" s="174"/>
      <c r="C190" s="175"/>
      <c r="D190" s="176" t="s">
        <v>73</v>
      </c>
      <c r="E190" s="188" t="s">
        <v>1290</v>
      </c>
      <c r="F190" s="188" t="s">
        <v>1291</v>
      </c>
      <c r="G190" s="175"/>
      <c r="H190" s="175"/>
      <c r="I190" s="178"/>
      <c r="J190" s="189">
        <f>BK190</f>
        <v>0</v>
      </c>
      <c r="K190" s="175"/>
      <c r="L190" s="180"/>
      <c r="M190" s="181"/>
      <c r="N190" s="182"/>
      <c r="O190" s="182"/>
      <c r="P190" s="183">
        <f>SUM(P191:P194)</f>
        <v>0</v>
      </c>
      <c r="Q190" s="182"/>
      <c r="R190" s="183">
        <f>SUM(R191:R194)</f>
        <v>0</v>
      </c>
      <c r="S190" s="182"/>
      <c r="T190" s="184">
        <f>SUM(T191:T194)</f>
        <v>0</v>
      </c>
      <c r="AR190" s="185" t="s">
        <v>84</v>
      </c>
      <c r="AT190" s="186" t="s">
        <v>73</v>
      </c>
      <c r="AU190" s="186" t="s">
        <v>82</v>
      </c>
      <c r="AY190" s="185" t="s">
        <v>143</v>
      </c>
      <c r="BK190" s="187">
        <f>SUM(BK191:BK194)</f>
        <v>0</v>
      </c>
    </row>
    <row r="191" spans="1:65" s="2" customFormat="1" ht="21.75" customHeight="1">
      <c r="A191" s="36"/>
      <c r="B191" s="37"/>
      <c r="C191" s="190" t="s">
        <v>359</v>
      </c>
      <c r="D191" s="190" t="s">
        <v>146</v>
      </c>
      <c r="E191" s="191" t="s">
        <v>2068</v>
      </c>
      <c r="F191" s="192" t="s">
        <v>2069</v>
      </c>
      <c r="G191" s="193" t="s">
        <v>158</v>
      </c>
      <c r="H191" s="194">
        <v>52.2</v>
      </c>
      <c r="I191" s="195"/>
      <c r="J191" s="196">
        <f>ROUND(I191*H191,2)</f>
        <v>0</v>
      </c>
      <c r="K191" s="197"/>
      <c r="L191" s="41"/>
      <c r="M191" s="198" t="s">
        <v>19</v>
      </c>
      <c r="N191" s="199" t="s">
        <v>45</v>
      </c>
      <c r="O191" s="66"/>
      <c r="P191" s="200">
        <f>O191*H191</f>
        <v>0</v>
      </c>
      <c r="Q191" s="200">
        <v>0</v>
      </c>
      <c r="R191" s="200">
        <f>Q191*H191</f>
        <v>0</v>
      </c>
      <c r="S191" s="200">
        <v>0</v>
      </c>
      <c r="T191" s="201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2" t="s">
        <v>228</v>
      </c>
      <c r="AT191" s="202" t="s">
        <v>146</v>
      </c>
      <c r="AU191" s="202" t="s">
        <v>84</v>
      </c>
      <c r="AY191" s="19" t="s">
        <v>143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9" t="s">
        <v>82</v>
      </c>
      <c r="BK191" s="203">
        <f>ROUND(I191*H191,2)</f>
        <v>0</v>
      </c>
      <c r="BL191" s="19" t="s">
        <v>228</v>
      </c>
      <c r="BM191" s="202" t="s">
        <v>2070</v>
      </c>
    </row>
    <row r="192" spans="1:65" s="13" customFormat="1" ht="11.25">
      <c r="B192" s="208"/>
      <c r="C192" s="209"/>
      <c r="D192" s="204" t="s">
        <v>181</v>
      </c>
      <c r="E192" s="210" t="s">
        <v>19</v>
      </c>
      <c r="F192" s="211" t="s">
        <v>2071</v>
      </c>
      <c r="G192" s="209"/>
      <c r="H192" s="212">
        <v>52.2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181</v>
      </c>
      <c r="AU192" s="218" t="s">
        <v>84</v>
      </c>
      <c r="AV192" s="13" t="s">
        <v>84</v>
      </c>
      <c r="AW192" s="13" t="s">
        <v>35</v>
      </c>
      <c r="AX192" s="13" t="s">
        <v>74</v>
      </c>
      <c r="AY192" s="218" t="s">
        <v>143</v>
      </c>
    </row>
    <row r="193" spans="1:65" s="14" customFormat="1" ht="11.25">
      <c r="B193" s="219"/>
      <c r="C193" s="220"/>
      <c r="D193" s="204" t="s">
        <v>181</v>
      </c>
      <c r="E193" s="221" t="s">
        <v>19</v>
      </c>
      <c r="F193" s="222" t="s">
        <v>189</v>
      </c>
      <c r="G193" s="220"/>
      <c r="H193" s="223">
        <v>52.2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181</v>
      </c>
      <c r="AU193" s="229" t="s">
        <v>84</v>
      </c>
      <c r="AV193" s="14" t="s">
        <v>150</v>
      </c>
      <c r="AW193" s="14" t="s">
        <v>35</v>
      </c>
      <c r="AX193" s="14" t="s">
        <v>82</v>
      </c>
      <c r="AY193" s="229" t="s">
        <v>143</v>
      </c>
    </row>
    <row r="194" spans="1:65" s="2" customFormat="1" ht="21.75" customHeight="1">
      <c r="A194" s="36"/>
      <c r="B194" s="37"/>
      <c r="C194" s="190" t="s">
        <v>363</v>
      </c>
      <c r="D194" s="190" t="s">
        <v>146</v>
      </c>
      <c r="E194" s="191" t="s">
        <v>2072</v>
      </c>
      <c r="F194" s="192" t="s">
        <v>2073</v>
      </c>
      <c r="G194" s="193" t="s">
        <v>461</v>
      </c>
      <c r="H194" s="262"/>
      <c r="I194" s="195"/>
      <c r="J194" s="196">
        <f>ROUND(I194*H194,2)</f>
        <v>0</v>
      </c>
      <c r="K194" s="197"/>
      <c r="L194" s="41"/>
      <c r="M194" s="198" t="s">
        <v>19</v>
      </c>
      <c r="N194" s="199" t="s">
        <v>45</v>
      </c>
      <c r="O194" s="66"/>
      <c r="P194" s="200">
        <f>O194*H194</f>
        <v>0</v>
      </c>
      <c r="Q194" s="200">
        <v>0</v>
      </c>
      <c r="R194" s="200">
        <f>Q194*H194</f>
        <v>0</v>
      </c>
      <c r="S194" s="200">
        <v>0</v>
      </c>
      <c r="T194" s="201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2" t="s">
        <v>228</v>
      </c>
      <c r="AT194" s="202" t="s">
        <v>146</v>
      </c>
      <c r="AU194" s="202" t="s">
        <v>84</v>
      </c>
      <c r="AY194" s="19" t="s">
        <v>143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9" t="s">
        <v>82</v>
      </c>
      <c r="BK194" s="203">
        <f>ROUND(I194*H194,2)</f>
        <v>0</v>
      </c>
      <c r="BL194" s="19" t="s">
        <v>228</v>
      </c>
      <c r="BM194" s="202" t="s">
        <v>2074</v>
      </c>
    </row>
    <row r="195" spans="1:65" s="12" customFormat="1" ht="22.9" customHeight="1">
      <c r="B195" s="174"/>
      <c r="C195" s="175"/>
      <c r="D195" s="176" t="s">
        <v>73</v>
      </c>
      <c r="E195" s="188" t="s">
        <v>463</v>
      </c>
      <c r="F195" s="188" t="s">
        <v>464</v>
      </c>
      <c r="G195" s="175"/>
      <c r="H195" s="175"/>
      <c r="I195" s="178"/>
      <c r="J195" s="189">
        <f>BK195</f>
        <v>0</v>
      </c>
      <c r="K195" s="175"/>
      <c r="L195" s="180"/>
      <c r="M195" s="181"/>
      <c r="N195" s="182"/>
      <c r="O195" s="182"/>
      <c r="P195" s="183">
        <f>SUM(P196:P202)</f>
        <v>0</v>
      </c>
      <c r="Q195" s="182"/>
      <c r="R195" s="183">
        <f>SUM(R196:R202)</f>
        <v>0</v>
      </c>
      <c r="S195" s="182"/>
      <c r="T195" s="184">
        <f>SUM(T196:T202)</f>
        <v>1.4281300000000001</v>
      </c>
      <c r="AR195" s="185" t="s">
        <v>84</v>
      </c>
      <c r="AT195" s="186" t="s">
        <v>73</v>
      </c>
      <c r="AU195" s="186" t="s">
        <v>82</v>
      </c>
      <c r="AY195" s="185" t="s">
        <v>143</v>
      </c>
      <c r="BK195" s="187">
        <f>SUM(BK196:BK202)</f>
        <v>0</v>
      </c>
    </row>
    <row r="196" spans="1:65" s="2" customFormat="1" ht="44.25" customHeight="1">
      <c r="A196" s="36"/>
      <c r="B196" s="37"/>
      <c r="C196" s="190" t="s">
        <v>367</v>
      </c>
      <c r="D196" s="190" t="s">
        <v>146</v>
      </c>
      <c r="E196" s="191" t="s">
        <v>2075</v>
      </c>
      <c r="F196" s="192" t="s">
        <v>2076</v>
      </c>
      <c r="G196" s="193" t="s">
        <v>258</v>
      </c>
      <c r="H196" s="194">
        <v>1</v>
      </c>
      <c r="I196" s="195"/>
      <c r="J196" s="196">
        <f>ROUND(I196*H196,2)</f>
        <v>0</v>
      </c>
      <c r="K196" s="197"/>
      <c r="L196" s="41"/>
      <c r="M196" s="198" t="s">
        <v>19</v>
      </c>
      <c r="N196" s="199" t="s">
        <v>45</v>
      </c>
      <c r="O196" s="66"/>
      <c r="P196" s="200">
        <f>O196*H196</f>
        <v>0</v>
      </c>
      <c r="Q196" s="200">
        <v>0</v>
      </c>
      <c r="R196" s="200">
        <f>Q196*H196</f>
        <v>0</v>
      </c>
      <c r="S196" s="200">
        <v>1.533E-2</v>
      </c>
      <c r="T196" s="201">
        <f>S196*H196</f>
        <v>1.533E-2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2" t="s">
        <v>228</v>
      </c>
      <c r="AT196" s="202" t="s">
        <v>146</v>
      </c>
      <c r="AU196" s="202" t="s">
        <v>84</v>
      </c>
      <c r="AY196" s="19" t="s">
        <v>143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9" t="s">
        <v>82</v>
      </c>
      <c r="BK196" s="203">
        <f>ROUND(I196*H196,2)</f>
        <v>0</v>
      </c>
      <c r="BL196" s="19" t="s">
        <v>228</v>
      </c>
      <c r="BM196" s="202" t="s">
        <v>2077</v>
      </c>
    </row>
    <row r="197" spans="1:65" s="2" customFormat="1" ht="21.75" customHeight="1">
      <c r="A197" s="36"/>
      <c r="B197" s="37"/>
      <c r="C197" s="190" t="s">
        <v>372</v>
      </c>
      <c r="D197" s="190" t="s">
        <v>146</v>
      </c>
      <c r="E197" s="191" t="s">
        <v>466</v>
      </c>
      <c r="F197" s="192" t="s">
        <v>467</v>
      </c>
      <c r="G197" s="193" t="s">
        <v>158</v>
      </c>
      <c r="H197" s="194">
        <v>88</v>
      </c>
      <c r="I197" s="195"/>
      <c r="J197" s="196">
        <f>ROUND(I197*H197,2)</f>
        <v>0</v>
      </c>
      <c r="K197" s="197"/>
      <c r="L197" s="41"/>
      <c r="M197" s="198" t="s">
        <v>19</v>
      </c>
      <c r="N197" s="199" t="s">
        <v>45</v>
      </c>
      <c r="O197" s="66"/>
      <c r="P197" s="200">
        <f>O197*H197</f>
        <v>0</v>
      </c>
      <c r="Q197" s="200">
        <v>0</v>
      </c>
      <c r="R197" s="200">
        <f>Q197*H197</f>
        <v>0</v>
      </c>
      <c r="S197" s="200">
        <v>1.533E-2</v>
      </c>
      <c r="T197" s="201">
        <f>S197*H197</f>
        <v>1.34904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2" t="s">
        <v>228</v>
      </c>
      <c r="AT197" s="202" t="s">
        <v>146</v>
      </c>
      <c r="AU197" s="202" t="s">
        <v>84</v>
      </c>
      <c r="AY197" s="19" t="s">
        <v>143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9" t="s">
        <v>82</v>
      </c>
      <c r="BK197" s="203">
        <f>ROUND(I197*H197,2)</f>
        <v>0</v>
      </c>
      <c r="BL197" s="19" t="s">
        <v>228</v>
      </c>
      <c r="BM197" s="202" t="s">
        <v>2078</v>
      </c>
    </row>
    <row r="198" spans="1:65" s="13" customFormat="1" ht="11.25">
      <c r="B198" s="208"/>
      <c r="C198" s="209"/>
      <c r="D198" s="204" t="s">
        <v>181</v>
      </c>
      <c r="E198" s="210" t="s">
        <v>19</v>
      </c>
      <c r="F198" s="211" t="s">
        <v>2079</v>
      </c>
      <c r="G198" s="209"/>
      <c r="H198" s="212">
        <v>88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181</v>
      </c>
      <c r="AU198" s="218" t="s">
        <v>84</v>
      </c>
      <c r="AV198" s="13" t="s">
        <v>84</v>
      </c>
      <c r="AW198" s="13" t="s">
        <v>35</v>
      </c>
      <c r="AX198" s="13" t="s">
        <v>82</v>
      </c>
      <c r="AY198" s="218" t="s">
        <v>143</v>
      </c>
    </row>
    <row r="199" spans="1:65" s="2" customFormat="1" ht="21.75" customHeight="1">
      <c r="A199" s="36"/>
      <c r="B199" s="37"/>
      <c r="C199" s="190" t="s">
        <v>378</v>
      </c>
      <c r="D199" s="190" t="s">
        <v>146</v>
      </c>
      <c r="E199" s="191" t="s">
        <v>2080</v>
      </c>
      <c r="F199" s="192" t="s">
        <v>2081</v>
      </c>
      <c r="G199" s="193" t="s">
        <v>186</v>
      </c>
      <c r="H199" s="194">
        <v>8</v>
      </c>
      <c r="I199" s="195"/>
      <c r="J199" s="196">
        <f>ROUND(I199*H199,2)</f>
        <v>0</v>
      </c>
      <c r="K199" s="197"/>
      <c r="L199" s="41"/>
      <c r="M199" s="198" t="s">
        <v>19</v>
      </c>
      <c r="N199" s="199" t="s">
        <v>45</v>
      </c>
      <c r="O199" s="66"/>
      <c r="P199" s="200">
        <f>O199*H199</f>
        <v>0</v>
      </c>
      <c r="Q199" s="200">
        <v>0</v>
      </c>
      <c r="R199" s="200">
        <f>Q199*H199</f>
        <v>0</v>
      </c>
      <c r="S199" s="200">
        <v>7.9699999999999997E-3</v>
      </c>
      <c r="T199" s="201">
        <f>S199*H199</f>
        <v>6.3759999999999997E-2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2" t="s">
        <v>228</v>
      </c>
      <c r="AT199" s="202" t="s">
        <v>146</v>
      </c>
      <c r="AU199" s="202" t="s">
        <v>84</v>
      </c>
      <c r="AY199" s="19" t="s">
        <v>143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9" t="s">
        <v>82</v>
      </c>
      <c r="BK199" s="203">
        <f>ROUND(I199*H199,2)</f>
        <v>0</v>
      </c>
      <c r="BL199" s="19" t="s">
        <v>228</v>
      </c>
      <c r="BM199" s="202" t="s">
        <v>2082</v>
      </c>
    </row>
    <row r="200" spans="1:65" s="2" customFormat="1" ht="21.75" customHeight="1">
      <c r="A200" s="36"/>
      <c r="B200" s="37"/>
      <c r="C200" s="190" t="s">
        <v>385</v>
      </c>
      <c r="D200" s="190" t="s">
        <v>146</v>
      </c>
      <c r="E200" s="191" t="s">
        <v>2083</v>
      </c>
      <c r="F200" s="192" t="s">
        <v>2084</v>
      </c>
      <c r="G200" s="193" t="s">
        <v>158</v>
      </c>
      <c r="H200" s="194">
        <v>88</v>
      </c>
      <c r="I200" s="195"/>
      <c r="J200" s="196">
        <f>ROUND(I200*H200,2)</f>
        <v>0</v>
      </c>
      <c r="K200" s="197"/>
      <c r="L200" s="41"/>
      <c r="M200" s="198" t="s">
        <v>19</v>
      </c>
      <c r="N200" s="199" t="s">
        <v>45</v>
      </c>
      <c r="O200" s="66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2" t="s">
        <v>228</v>
      </c>
      <c r="AT200" s="202" t="s">
        <v>146</v>
      </c>
      <c r="AU200" s="202" t="s">
        <v>84</v>
      </c>
      <c r="AY200" s="19" t="s">
        <v>143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9" t="s">
        <v>82</v>
      </c>
      <c r="BK200" s="203">
        <f>ROUND(I200*H200,2)</f>
        <v>0</v>
      </c>
      <c r="BL200" s="19" t="s">
        <v>228</v>
      </c>
      <c r="BM200" s="202" t="s">
        <v>2085</v>
      </c>
    </row>
    <row r="201" spans="1:65" s="2" customFormat="1" ht="33" customHeight="1">
      <c r="A201" s="36"/>
      <c r="B201" s="37"/>
      <c r="C201" s="190" t="s">
        <v>391</v>
      </c>
      <c r="D201" s="190" t="s">
        <v>146</v>
      </c>
      <c r="E201" s="191" t="s">
        <v>2086</v>
      </c>
      <c r="F201" s="192" t="s">
        <v>2087</v>
      </c>
      <c r="G201" s="193" t="s">
        <v>186</v>
      </c>
      <c r="H201" s="194">
        <v>8</v>
      </c>
      <c r="I201" s="195"/>
      <c r="J201" s="196">
        <f>ROUND(I201*H201,2)</f>
        <v>0</v>
      </c>
      <c r="K201" s="197"/>
      <c r="L201" s="41"/>
      <c r="M201" s="198" t="s">
        <v>19</v>
      </c>
      <c r="N201" s="199" t="s">
        <v>45</v>
      </c>
      <c r="O201" s="66"/>
      <c r="P201" s="200">
        <f>O201*H201</f>
        <v>0</v>
      </c>
      <c r="Q201" s="200">
        <v>0</v>
      </c>
      <c r="R201" s="200">
        <f>Q201*H201</f>
        <v>0</v>
      </c>
      <c r="S201" s="200">
        <v>0</v>
      </c>
      <c r="T201" s="201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2" t="s">
        <v>228</v>
      </c>
      <c r="AT201" s="202" t="s">
        <v>146</v>
      </c>
      <c r="AU201" s="202" t="s">
        <v>84</v>
      </c>
      <c r="AY201" s="19" t="s">
        <v>143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9" t="s">
        <v>82</v>
      </c>
      <c r="BK201" s="203">
        <f>ROUND(I201*H201,2)</f>
        <v>0</v>
      </c>
      <c r="BL201" s="19" t="s">
        <v>228</v>
      </c>
      <c r="BM201" s="202" t="s">
        <v>2088</v>
      </c>
    </row>
    <row r="202" spans="1:65" s="2" customFormat="1" ht="33" customHeight="1">
      <c r="A202" s="36"/>
      <c r="B202" s="37"/>
      <c r="C202" s="190" t="s">
        <v>395</v>
      </c>
      <c r="D202" s="190" t="s">
        <v>146</v>
      </c>
      <c r="E202" s="191" t="s">
        <v>471</v>
      </c>
      <c r="F202" s="192" t="s">
        <v>472</v>
      </c>
      <c r="G202" s="193" t="s">
        <v>461</v>
      </c>
      <c r="H202" s="262"/>
      <c r="I202" s="195"/>
      <c r="J202" s="196">
        <f>ROUND(I202*H202,2)</f>
        <v>0</v>
      </c>
      <c r="K202" s="197"/>
      <c r="L202" s="41"/>
      <c r="M202" s="198" t="s">
        <v>19</v>
      </c>
      <c r="N202" s="199" t="s">
        <v>45</v>
      </c>
      <c r="O202" s="66"/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2" t="s">
        <v>228</v>
      </c>
      <c r="AT202" s="202" t="s">
        <v>146</v>
      </c>
      <c r="AU202" s="202" t="s">
        <v>84</v>
      </c>
      <c r="AY202" s="19" t="s">
        <v>143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9" t="s">
        <v>82</v>
      </c>
      <c r="BK202" s="203">
        <f>ROUND(I202*H202,2)</f>
        <v>0</v>
      </c>
      <c r="BL202" s="19" t="s">
        <v>228</v>
      </c>
      <c r="BM202" s="202" t="s">
        <v>2089</v>
      </c>
    </row>
    <row r="203" spans="1:65" s="12" customFormat="1" ht="22.9" customHeight="1">
      <c r="B203" s="174"/>
      <c r="C203" s="175"/>
      <c r="D203" s="176" t="s">
        <v>73</v>
      </c>
      <c r="E203" s="188" t="s">
        <v>541</v>
      </c>
      <c r="F203" s="188" t="s">
        <v>542</v>
      </c>
      <c r="G203" s="175"/>
      <c r="H203" s="175"/>
      <c r="I203" s="178"/>
      <c r="J203" s="189">
        <f>BK203</f>
        <v>0</v>
      </c>
      <c r="K203" s="175"/>
      <c r="L203" s="180"/>
      <c r="M203" s="181"/>
      <c r="N203" s="182"/>
      <c r="O203" s="182"/>
      <c r="P203" s="183">
        <f>SUM(P204:P205)</f>
        <v>0</v>
      </c>
      <c r="Q203" s="182"/>
      <c r="R203" s="183">
        <f>SUM(R204:R205)</f>
        <v>2.0999999999999999E-3</v>
      </c>
      <c r="S203" s="182"/>
      <c r="T203" s="184">
        <f>SUM(T204:T205)</f>
        <v>0</v>
      </c>
      <c r="AR203" s="185" t="s">
        <v>84</v>
      </c>
      <c r="AT203" s="186" t="s">
        <v>73</v>
      </c>
      <c r="AU203" s="186" t="s">
        <v>82</v>
      </c>
      <c r="AY203" s="185" t="s">
        <v>143</v>
      </c>
      <c r="BK203" s="187">
        <f>SUM(BK204:BK205)</f>
        <v>0</v>
      </c>
    </row>
    <row r="204" spans="1:65" s="2" customFormat="1" ht="44.25" customHeight="1">
      <c r="A204" s="36"/>
      <c r="B204" s="37"/>
      <c r="C204" s="190" t="s">
        <v>399</v>
      </c>
      <c r="D204" s="190" t="s">
        <v>146</v>
      </c>
      <c r="E204" s="191" t="s">
        <v>2090</v>
      </c>
      <c r="F204" s="192" t="s">
        <v>2091</v>
      </c>
      <c r="G204" s="193" t="s">
        <v>158</v>
      </c>
      <c r="H204" s="194">
        <v>14</v>
      </c>
      <c r="I204" s="195"/>
      <c r="J204" s="196">
        <f>ROUND(I204*H204,2)</f>
        <v>0</v>
      </c>
      <c r="K204" s="197"/>
      <c r="L204" s="41"/>
      <c r="M204" s="198" t="s">
        <v>19</v>
      </c>
      <c r="N204" s="199" t="s">
        <v>45</v>
      </c>
      <c r="O204" s="66"/>
      <c r="P204" s="200">
        <f>O204*H204</f>
        <v>0</v>
      </c>
      <c r="Q204" s="200">
        <v>1.4999999999999999E-4</v>
      </c>
      <c r="R204" s="200">
        <f>Q204*H204</f>
        <v>2.0999999999999999E-3</v>
      </c>
      <c r="S204" s="200">
        <v>0</v>
      </c>
      <c r="T204" s="201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2" t="s">
        <v>228</v>
      </c>
      <c r="AT204" s="202" t="s">
        <v>146</v>
      </c>
      <c r="AU204" s="202" t="s">
        <v>84</v>
      </c>
      <c r="AY204" s="19" t="s">
        <v>143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9" t="s">
        <v>82</v>
      </c>
      <c r="BK204" s="203">
        <f>ROUND(I204*H204,2)</f>
        <v>0</v>
      </c>
      <c r="BL204" s="19" t="s">
        <v>228</v>
      </c>
      <c r="BM204" s="202" t="s">
        <v>2092</v>
      </c>
    </row>
    <row r="205" spans="1:65" s="2" customFormat="1" ht="33" customHeight="1">
      <c r="A205" s="36"/>
      <c r="B205" s="37"/>
      <c r="C205" s="190" t="s">
        <v>403</v>
      </c>
      <c r="D205" s="190" t="s">
        <v>146</v>
      </c>
      <c r="E205" s="191" t="s">
        <v>634</v>
      </c>
      <c r="F205" s="192" t="s">
        <v>635</v>
      </c>
      <c r="G205" s="193" t="s">
        <v>461</v>
      </c>
      <c r="H205" s="262"/>
      <c r="I205" s="195"/>
      <c r="J205" s="196">
        <f>ROUND(I205*H205,2)</f>
        <v>0</v>
      </c>
      <c r="K205" s="197"/>
      <c r="L205" s="41"/>
      <c r="M205" s="198" t="s">
        <v>19</v>
      </c>
      <c r="N205" s="199" t="s">
        <v>45</v>
      </c>
      <c r="O205" s="66"/>
      <c r="P205" s="200">
        <f>O205*H205</f>
        <v>0</v>
      </c>
      <c r="Q205" s="200">
        <v>0</v>
      </c>
      <c r="R205" s="200">
        <f>Q205*H205</f>
        <v>0</v>
      </c>
      <c r="S205" s="200">
        <v>0</v>
      </c>
      <c r="T205" s="201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2" t="s">
        <v>228</v>
      </c>
      <c r="AT205" s="202" t="s">
        <v>146</v>
      </c>
      <c r="AU205" s="202" t="s">
        <v>84</v>
      </c>
      <c r="AY205" s="19" t="s">
        <v>143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9" t="s">
        <v>82</v>
      </c>
      <c r="BK205" s="203">
        <f>ROUND(I205*H205,2)</f>
        <v>0</v>
      </c>
      <c r="BL205" s="19" t="s">
        <v>228</v>
      </c>
      <c r="BM205" s="202" t="s">
        <v>2093</v>
      </c>
    </row>
    <row r="206" spans="1:65" s="12" customFormat="1" ht="25.9" customHeight="1">
      <c r="B206" s="174"/>
      <c r="C206" s="175"/>
      <c r="D206" s="176" t="s">
        <v>73</v>
      </c>
      <c r="E206" s="177" t="s">
        <v>718</v>
      </c>
      <c r="F206" s="177" t="s">
        <v>2094</v>
      </c>
      <c r="G206" s="175"/>
      <c r="H206" s="175"/>
      <c r="I206" s="178"/>
      <c r="J206" s="179">
        <f>BK206</f>
        <v>0</v>
      </c>
      <c r="K206" s="175"/>
      <c r="L206" s="180"/>
      <c r="M206" s="181"/>
      <c r="N206" s="182"/>
      <c r="O206" s="182"/>
      <c r="P206" s="183">
        <f>P207</f>
        <v>0</v>
      </c>
      <c r="Q206" s="182"/>
      <c r="R206" s="183">
        <f>R207</f>
        <v>0</v>
      </c>
      <c r="S206" s="182"/>
      <c r="T206" s="184">
        <f>T207</f>
        <v>0</v>
      </c>
      <c r="AR206" s="185" t="s">
        <v>150</v>
      </c>
      <c r="AT206" s="186" t="s">
        <v>73</v>
      </c>
      <c r="AU206" s="186" t="s">
        <v>74</v>
      </c>
      <c r="AY206" s="185" t="s">
        <v>143</v>
      </c>
      <c r="BK206" s="187">
        <f>BK207</f>
        <v>0</v>
      </c>
    </row>
    <row r="207" spans="1:65" s="2" customFormat="1" ht="33" customHeight="1">
      <c r="A207" s="36"/>
      <c r="B207" s="37"/>
      <c r="C207" s="190" t="s">
        <v>407</v>
      </c>
      <c r="D207" s="190" t="s">
        <v>146</v>
      </c>
      <c r="E207" s="191" t="s">
        <v>2095</v>
      </c>
      <c r="F207" s="192" t="s">
        <v>2096</v>
      </c>
      <c r="G207" s="193" t="s">
        <v>258</v>
      </c>
      <c r="H207" s="194">
        <v>1</v>
      </c>
      <c r="I207" s="195"/>
      <c r="J207" s="196">
        <f>ROUND(I207*H207,2)</f>
        <v>0</v>
      </c>
      <c r="K207" s="197"/>
      <c r="L207" s="41"/>
      <c r="M207" s="271" t="s">
        <v>19</v>
      </c>
      <c r="N207" s="272" t="s">
        <v>45</v>
      </c>
      <c r="O207" s="265"/>
      <c r="P207" s="269">
        <f>O207*H207</f>
        <v>0</v>
      </c>
      <c r="Q207" s="269">
        <v>0</v>
      </c>
      <c r="R207" s="269">
        <f>Q207*H207</f>
        <v>0</v>
      </c>
      <c r="S207" s="269">
        <v>0</v>
      </c>
      <c r="T207" s="27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2" t="s">
        <v>2097</v>
      </c>
      <c r="AT207" s="202" t="s">
        <v>146</v>
      </c>
      <c r="AU207" s="202" t="s">
        <v>82</v>
      </c>
      <c r="AY207" s="19" t="s">
        <v>143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9" t="s">
        <v>82</v>
      </c>
      <c r="BK207" s="203">
        <f>ROUND(I207*H207,2)</f>
        <v>0</v>
      </c>
      <c r="BL207" s="19" t="s">
        <v>2097</v>
      </c>
      <c r="BM207" s="202" t="s">
        <v>2098</v>
      </c>
    </row>
    <row r="208" spans="1:65" s="2" customFormat="1" ht="6.95" customHeight="1">
      <c r="A208" s="36"/>
      <c r="B208" s="49"/>
      <c r="C208" s="50"/>
      <c r="D208" s="50"/>
      <c r="E208" s="50"/>
      <c r="F208" s="50"/>
      <c r="G208" s="50"/>
      <c r="H208" s="50"/>
      <c r="I208" s="138"/>
      <c r="J208" s="50"/>
      <c r="K208" s="50"/>
      <c r="L208" s="41"/>
      <c r="M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</row>
  </sheetData>
  <sheetProtection algorithmName="SHA-512" hashValue="YVoAuBVev1acvgbdh/n48U9xRhjQELiJSdY66CFI+cJLUH+UGVqt2elXHu/JI3xtyEpERBieGRXgc1bdVBheFg==" saltValue="BXZ81TustGkwCHJjgdAuLlAVGKXxKxKj/0GyotDB7YVPt58Z/oczLeTJI4mO2Xfzh7e47bS30pUNsTssLJ019A==" spinCount="100000" sheet="1" objects="1" scenarios="1" formatColumns="0" formatRows="0" autoFilter="0"/>
  <autoFilter ref="C93:K207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3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AT2" s="19" t="s">
        <v>102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84</v>
      </c>
    </row>
    <row r="4" spans="1:46" s="1" customFormat="1" ht="24.95" customHeight="1">
      <c r="B4" s="22"/>
      <c r="D4" s="107" t="s">
        <v>103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91" t="str">
        <f>'Rekapitulace stavby'!K6</f>
        <v>Kralupy nad Vltavou předměstí ON - oprava</v>
      </c>
      <c r="F7" s="392"/>
      <c r="G7" s="392"/>
      <c r="H7" s="392"/>
      <c r="I7" s="103"/>
      <c r="L7" s="22"/>
    </row>
    <row r="8" spans="1:46" s="2" customFormat="1" ht="12" customHeight="1">
      <c r="A8" s="36"/>
      <c r="B8" s="41"/>
      <c r="C8" s="36"/>
      <c r="D8" s="109" t="s">
        <v>104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3" t="s">
        <v>2099</v>
      </c>
      <c r="F9" s="394"/>
      <c r="G9" s="394"/>
      <c r="H9" s="394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8. 4. 2020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">
        <v>27</v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">
        <v>28</v>
      </c>
      <c r="F15" s="36"/>
      <c r="G15" s="36"/>
      <c r="H15" s="36"/>
      <c r="I15" s="113" t="s">
        <v>29</v>
      </c>
      <c r="J15" s="112" t="s">
        <v>30</v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31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5" t="str">
        <f>'Rekapitulace stavby'!E14</f>
        <v>Vyplň údaj</v>
      </c>
      <c r="F18" s="396"/>
      <c r="G18" s="396"/>
      <c r="H18" s="396"/>
      <c r="I18" s="113" t="s">
        <v>29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33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 xml:space="preserve"> </v>
      </c>
      <c r="F21" s="36"/>
      <c r="G21" s="36"/>
      <c r="H21" s="36"/>
      <c r="I21" s="113" t="s">
        <v>29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36</v>
      </c>
      <c r="E23" s="36"/>
      <c r="F23" s="36"/>
      <c r="G23" s="36"/>
      <c r="H23" s="36"/>
      <c r="I23" s="113" t="s">
        <v>26</v>
      </c>
      <c r="J23" s="112" t="s">
        <v>19</v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">
        <v>37</v>
      </c>
      <c r="F24" s="36"/>
      <c r="G24" s="36"/>
      <c r="H24" s="36"/>
      <c r="I24" s="113" t="s">
        <v>29</v>
      </c>
      <c r="J24" s="112" t="s">
        <v>19</v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38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97" t="s">
        <v>19</v>
      </c>
      <c r="F27" s="397"/>
      <c r="G27" s="397"/>
      <c r="H27" s="397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40</v>
      </c>
      <c r="E30" s="36"/>
      <c r="F30" s="36"/>
      <c r="G30" s="36"/>
      <c r="H30" s="36"/>
      <c r="I30" s="110"/>
      <c r="J30" s="122">
        <f>ROUND(J83,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42</v>
      </c>
      <c r="G32" s="36"/>
      <c r="H32" s="36"/>
      <c r="I32" s="124" t="s">
        <v>41</v>
      </c>
      <c r="J32" s="123" t="s">
        <v>43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44</v>
      </c>
      <c r="E33" s="109" t="s">
        <v>45</v>
      </c>
      <c r="F33" s="126">
        <f>ROUND((SUM(BE83:BE92)),  2)</f>
        <v>0</v>
      </c>
      <c r="G33" s="36"/>
      <c r="H33" s="36"/>
      <c r="I33" s="127">
        <v>0.21</v>
      </c>
      <c r="J33" s="126">
        <f>ROUND(((SUM(BE83:BE92))*I33),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46</v>
      </c>
      <c r="F34" s="126">
        <f>ROUND((SUM(BF83:BF92)),  2)</f>
        <v>0</v>
      </c>
      <c r="G34" s="36"/>
      <c r="H34" s="36"/>
      <c r="I34" s="127">
        <v>0.15</v>
      </c>
      <c r="J34" s="126">
        <f>ROUND(((SUM(BF83:BF92))*I34),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47</v>
      </c>
      <c r="F35" s="126">
        <f>ROUND((SUM(BG83:BG92)),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48</v>
      </c>
      <c r="F36" s="126">
        <f>ROUND((SUM(BH83:BH92)),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49</v>
      </c>
      <c r="F37" s="126">
        <f>ROUND((SUM(BI83:BI92)),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50</v>
      </c>
      <c r="E39" s="130"/>
      <c r="F39" s="130"/>
      <c r="G39" s="131" t="s">
        <v>51</v>
      </c>
      <c r="H39" s="132" t="s">
        <v>52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106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8" t="str">
        <f>E7</f>
        <v>Kralupy nad Vltavou předměstí ON - oprava</v>
      </c>
      <c r="F48" s="399"/>
      <c r="G48" s="399"/>
      <c r="H48" s="399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104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1" t="str">
        <f>E9</f>
        <v>SO.07 - VRN</v>
      </c>
      <c r="F50" s="400"/>
      <c r="G50" s="400"/>
      <c r="H50" s="400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Kralupy nad Vltavou</v>
      </c>
      <c r="G52" s="38"/>
      <c r="H52" s="38"/>
      <c r="I52" s="113" t="s">
        <v>23</v>
      </c>
      <c r="J52" s="61" t="str">
        <f>IF(J12="","",J12)</f>
        <v>8. 4. 2020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Správa železnic, státní organizace</v>
      </c>
      <c r="G54" s="38"/>
      <c r="H54" s="38"/>
      <c r="I54" s="113" t="s">
        <v>33</v>
      </c>
      <c r="J54" s="34" t="str">
        <f>E21</f>
        <v xml:space="preserve"> 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113" t="s">
        <v>36</v>
      </c>
      <c r="J55" s="34" t="str">
        <f>E24</f>
        <v>L. Malý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107</v>
      </c>
      <c r="D57" s="143"/>
      <c r="E57" s="143"/>
      <c r="F57" s="143"/>
      <c r="G57" s="143"/>
      <c r="H57" s="143"/>
      <c r="I57" s="144"/>
      <c r="J57" s="145" t="s">
        <v>108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72</v>
      </c>
      <c r="D59" s="38"/>
      <c r="E59" s="38"/>
      <c r="F59" s="38"/>
      <c r="G59" s="38"/>
      <c r="H59" s="38"/>
      <c r="I59" s="110"/>
      <c r="J59" s="79">
        <f>J83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109</v>
      </c>
    </row>
    <row r="60" spans="1:47" s="9" customFormat="1" ht="24.95" customHeight="1">
      <c r="B60" s="147"/>
      <c r="C60" s="148"/>
      <c r="D60" s="149" t="s">
        <v>2100</v>
      </c>
      <c r="E60" s="150"/>
      <c r="F60" s="150"/>
      <c r="G60" s="150"/>
      <c r="H60" s="150"/>
      <c r="I60" s="151"/>
      <c r="J60" s="152">
        <f>J84</f>
        <v>0</v>
      </c>
      <c r="K60" s="148"/>
      <c r="L60" s="153"/>
    </row>
    <row r="61" spans="1:47" s="10" customFormat="1" ht="19.899999999999999" customHeight="1">
      <c r="B61" s="154"/>
      <c r="C61" s="155"/>
      <c r="D61" s="156" t="s">
        <v>2101</v>
      </c>
      <c r="E61" s="157"/>
      <c r="F61" s="157"/>
      <c r="G61" s="157"/>
      <c r="H61" s="157"/>
      <c r="I61" s="158"/>
      <c r="J61" s="159">
        <f>J85</f>
        <v>0</v>
      </c>
      <c r="K61" s="155"/>
      <c r="L61" s="160"/>
    </row>
    <row r="62" spans="1:47" s="10" customFormat="1" ht="19.899999999999999" customHeight="1">
      <c r="B62" s="154"/>
      <c r="C62" s="155"/>
      <c r="D62" s="156" t="s">
        <v>2102</v>
      </c>
      <c r="E62" s="157"/>
      <c r="F62" s="157"/>
      <c r="G62" s="157"/>
      <c r="H62" s="157"/>
      <c r="I62" s="158"/>
      <c r="J62" s="159">
        <f>J88</f>
        <v>0</v>
      </c>
      <c r="K62" s="155"/>
      <c r="L62" s="160"/>
    </row>
    <row r="63" spans="1:47" s="10" customFormat="1" ht="19.899999999999999" customHeight="1">
      <c r="B63" s="154"/>
      <c r="C63" s="155"/>
      <c r="D63" s="156" t="s">
        <v>2103</v>
      </c>
      <c r="E63" s="157"/>
      <c r="F63" s="157"/>
      <c r="G63" s="157"/>
      <c r="H63" s="157"/>
      <c r="I63" s="158"/>
      <c r="J63" s="159">
        <f>J91</f>
        <v>0</v>
      </c>
      <c r="K63" s="155"/>
      <c r="L63" s="160"/>
    </row>
    <row r="64" spans="1:47" s="2" customFormat="1" ht="21.75" customHeight="1">
      <c r="A64" s="36"/>
      <c r="B64" s="37"/>
      <c r="C64" s="38"/>
      <c r="D64" s="38"/>
      <c r="E64" s="38"/>
      <c r="F64" s="38"/>
      <c r="G64" s="38"/>
      <c r="H64" s="38"/>
      <c r="I64" s="110"/>
      <c r="J64" s="38"/>
      <c r="K64" s="38"/>
      <c r="L64" s="11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31" s="2" customFormat="1" ht="6.95" customHeight="1">
      <c r="A65" s="36"/>
      <c r="B65" s="49"/>
      <c r="C65" s="50"/>
      <c r="D65" s="50"/>
      <c r="E65" s="50"/>
      <c r="F65" s="50"/>
      <c r="G65" s="50"/>
      <c r="H65" s="50"/>
      <c r="I65" s="138"/>
      <c r="J65" s="50"/>
      <c r="K65" s="50"/>
      <c r="L65" s="11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pans="1:31" s="2" customFormat="1" ht="6.95" customHeight="1">
      <c r="A69" s="36"/>
      <c r="B69" s="51"/>
      <c r="C69" s="52"/>
      <c r="D69" s="52"/>
      <c r="E69" s="52"/>
      <c r="F69" s="52"/>
      <c r="G69" s="52"/>
      <c r="H69" s="52"/>
      <c r="I69" s="141"/>
      <c r="J69" s="52"/>
      <c r="K69" s="52"/>
      <c r="L69" s="111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24.95" customHeight="1">
      <c r="A70" s="36"/>
      <c r="B70" s="37"/>
      <c r="C70" s="25" t="s">
        <v>128</v>
      </c>
      <c r="D70" s="38"/>
      <c r="E70" s="38"/>
      <c r="F70" s="38"/>
      <c r="G70" s="38"/>
      <c r="H70" s="38"/>
      <c r="I70" s="110"/>
      <c r="J70" s="38"/>
      <c r="K70" s="38"/>
      <c r="L70" s="111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37"/>
      <c r="C71" s="38"/>
      <c r="D71" s="38"/>
      <c r="E71" s="38"/>
      <c r="F71" s="38"/>
      <c r="G71" s="38"/>
      <c r="H71" s="38"/>
      <c r="I71" s="110"/>
      <c r="J71" s="38"/>
      <c r="K71" s="38"/>
      <c r="L71" s="111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16</v>
      </c>
      <c r="D72" s="38"/>
      <c r="E72" s="38"/>
      <c r="F72" s="38"/>
      <c r="G72" s="38"/>
      <c r="H72" s="38"/>
      <c r="I72" s="110"/>
      <c r="J72" s="38"/>
      <c r="K72" s="38"/>
      <c r="L72" s="11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398" t="str">
        <f>E7</f>
        <v>Kralupy nad Vltavou předměstí ON - oprava</v>
      </c>
      <c r="F73" s="399"/>
      <c r="G73" s="399"/>
      <c r="H73" s="399"/>
      <c r="I73" s="110"/>
      <c r="J73" s="38"/>
      <c r="K73" s="38"/>
      <c r="L73" s="11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104</v>
      </c>
      <c r="D74" s="38"/>
      <c r="E74" s="38"/>
      <c r="F74" s="38"/>
      <c r="G74" s="38"/>
      <c r="H74" s="38"/>
      <c r="I74" s="110"/>
      <c r="J74" s="38"/>
      <c r="K74" s="38"/>
      <c r="L74" s="11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51" t="str">
        <f>E9</f>
        <v>SO.07 - VRN</v>
      </c>
      <c r="F75" s="400"/>
      <c r="G75" s="400"/>
      <c r="H75" s="400"/>
      <c r="I75" s="110"/>
      <c r="J75" s="38"/>
      <c r="K75" s="38"/>
      <c r="L75" s="11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110"/>
      <c r="J76" s="38"/>
      <c r="K76" s="38"/>
      <c r="L76" s="11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21</v>
      </c>
      <c r="D77" s="38"/>
      <c r="E77" s="38"/>
      <c r="F77" s="29" t="str">
        <f>F12</f>
        <v>Kralupy nad Vltavou</v>
      </c>
      <c r="G77" s="38"/>
      <c r="H77" s="38"/>
      <c r="I77" s="113" t="s">
        <v>23</v>
      </c>
      <c r="J77" s="61" t="str">
        <f>IF(J12="","",J12)</f>
        <v>8. 4. 2020</v>
      </c>
      <c r="K77" s="38"/>
      <c r="L77" s="11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110"/>
      <c r="J78" s="38"/>
      <c r="K78" s="38"/>
      <c r="L78" s="11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2" customHeight="1">
      <c r="A79" s="36"/>
      <c r="B79" s="37"/>
      <c r="C79" s="31" t="s">
        <v>25</v>
      </c>
      <c r="D79" s="38"/>
      <c r="E79" s="38"/>
      <c r="F79" s="29" t="str">
        <f>E15</f>
        <v>Správa železnic, státní organizace</v>
      </c>
      <c r="G79" s="38"/>
      <c r="H79" s="38"/>
      <c r="I79" s="113" t="s">
        <v>33</v>
      </c>
      <c r="J79" s="34" t="str">
        <f>E21</f>
        <v xml:space="preserve"> </v>
      </c>
      <c r="K79" s="38"/>
      <c r="L79" s="11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2" customHeight="1">
      <c r="A80" s="36"/>
      <c r="B80" s="37"/>
      <c r="C80" s="31" t="s">
        <v>31</v>
      </c>
      <c r="D80" s="38"/>
      <c r="E80" s="38"/>
      <c r="F80" s="29" t="str">
        <f>IF(E18="","",E18)</f>
        <v>Vyplň údaj</v>
      </c>
      <c r="G80" s="38"/>
      <c r="H80" s="38"/>
      <c r="I80" s="113" t="s">
        <v>36</v>
      </c>
      <c r="J80" s="34" t="str">
        <f>E24</f>
        <v>L. Malý</v>
      </c>
      <c r="K80" s="38"/>
      <c r="L80" s="11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0.35" customHeight="1">
      <c r="A81" s="36"/>
      <c r="B81" s="37"/>
      <c r="C81" s="38"/>
      <c r="D81" s="38"/>
      <c r="E81" s="38"/>
      <c r="F81" s="38"/>
      <c r="G81" s="38"/>
      <c r="H81" s="38"/>
      <c r="I81" s="110"/>
      <c r="J81" s="38"/>
      <c r="K81" s="38"/>
      <c r="L81" s="11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11" customFormat="1" ht="29.25" customHeight="1">
      <c r="A82" s="161"/>
      <c r="B82" s="162"/>
      <c r="C82" s="163" t="s">
        <v>129</v>
      </c>
      <c r="D82" s="164" t="s">
        <v>59</v>
      </c>
      <c r="E82" s="164" t="s">
        <v>55</v>
      </c>
      <c r="F82" s="164" t="s">
        <v>56</v>
      </c>
      <c r="G82" s="164" t="s">
        <v>130</v>
      </c>
      <c r="H82" s="164" t="s">
        <v>131</v>
      </c>
      <c r="I82" s="165" t="s">
        <v>132</v>
      </c>
      <c r="J82" s="166" t="s">
        <v>108</v>
      </c>
      <c r="K82" s="167" t="s">
        <v>133</v>
      </c>
      <c r="L82" s="168"/>
      <c r="M82" s="70" t="s">
        <v>19</v>
      </c>
      <c r="N82" s="71" t="s">
        <v>44</v>
      </c>
      <c r="O82" s="71" t="s">
        <v>134</v>
      </c>
      <c r="P82" s="71" t="s">
        <v>135</v>
      </c>
      <c r="Q82" s="71" t="s">
        <v>136</v>
      </c>
      <c r="R82" s="71" t="s">
        <v>137</v>
      </c>
      <c r="S82" s="71" t="s">
        <v>138</v>
      </c>
      <c r="T82" s="72" t="s">
        <v>139</v>
      </c>
      <c r="U82" s="161"/>
      <c r="V82" s="161"/>
      <c r="W82" s="161"/>
      <c r="X82" s="161"/>
      <c r="Y82" s="161"/>
      <c r="Z82" s="161"/>
      <c r="AA82" s="161"/>
      <c r="AB82" s="161"/>
      <c r="AC82" s="161"/>
      <c r="AD82" s="161"/>
      <c r="AE82" s="161"/>
    </row>
    <row r="83" spans="1:65" s="2" customFormat="1" ht="22.9" customHeight="1">
      <c r="A83" s="36"/>
      <c r="B83" s="37"/>
      <c r="C83" s="77" t="s">
        <v>140</v>
      </c>
      <c r="D83" s="38"/>
      <c r="E83" s="38"/>
      <c r="F83" s="38"/>
      <c r="G83" s="38"/>
      <c r="H83" s="38"/>
      <c r="I83" s="110"/>
      <c r="J83" s="169">
        <f>BK83</f>
        <v>0</v>
      </c>
      <c r="K83" s="38"/>
      <c r="L83" s="41"/>
      <c r="M83" s="73"/>
      <c r="N83" s="170"/>
      <c r="O83" s="74"/>
      <c r="P83" s="171">
        <f>P84</f>
        <v>0</v>
      </c>
      <c r="Q83" s="74"/>
      <c r="R83" s="171">
        <f>R84</f>
        <v>0</v>
      </c>
      <c r="S83" s="74"/>
      <c r="T83" s="172">
        <f>T84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9" t="s">
        <v>73</v>
      </c>
      <c r="AU83" s="19" t="s">
        <v>109</v>
      </c>
      <c r="BK83" s="173">
        <f>BK84</f>
        <v>0</v>
      </c>
    </row>
    <row r="84" spans="1:65" s="12" customFormat="1" ht="25.9" customHeight="1">
      <c r="B84" s="174"/>
      <c r="C84" s="175"/>
      <c r="D84" s="176" t="s">
        <v>73</v>
      </c>
      <c r="E84" s="177" t="s">
        <v>101</v>
      </c>
      <c r="F84" s="177" t="s">
        <v>2104</v>
      </c>
      <c r="G84" s="175"/>
      <c r="H84" s="175"/>
      <c r="I84" s="178"/>
      <c r="J84" s="179">
        <f>BK84</f>
        <v>0</v>
      </c>
      <c r="K84" s="175"/>
      <c r="L84" s="180"/>
      <c r="M84" s="181"/>
      <c r="N84" s="182"/>
      <c r="O84" s="182"/>
      <c r="P84" s="183">
        <f>P85+P88+P91</f>
        <v>0</v>
      </c>
      <c r="Q84" s="182"/>
      <c r="R84" s="183">
        <f>R85+R88+R91</f>
        <v>0</v>
      </c>
      <c r="S84" s="182"/>
      <c r="T84" s="184">
        <f>T85+T88+T91</f>
        <v>0</v>
      </c>
      <c r="AR84" s="185" t="s">
        <v>166</v>
      </c>
      <c r="AT84" s="186" t="s">
        <v>73</v>
      </c>
      <c r="AU84" s="186" t="s">
        <v>74</v>
      </c>
      <c r="AY84" s="185" t="s">
        <v>143</v>
      </c>
      <c r="BK84" s="187">
        <f>BK85+BK88+BK91</f>
        <v>0</v>
      </c>
    </row>
    <row r="85" spans="1:65" s="12" customFormat="1" ht="22.9" customHeight="1">
      <c r="B85" s="174"/>
      <c r="C85" s="175"/>
      <c r="D85" s="176" t="s">
        <v>73</v>
      </c>
      <c r="E85" s="188" t="s">
        <v>2105</v>
      </c>
      <c r="F85" s="188" t="s">
        <v>2106</v>
      </c>
      <c r="G85" s="175"/>
      <c r="H85" s="175"/>
      <c r="I85" s="178"/>
      <c r="J85" s="189">
        <f>BK85</f>
        <v>0</v>
      </c>
      <c r="K85" s="175"/>
      <c r="L85" s="180"/>
      <c r="M85" s="181"/>
      <c r="N85" s="182"/>
      <c r="O85" s="182"/>
      <c r="P85" s="183">
        <f>SUM(P86:P87)</f>
        <v>0</v>
      </c>
      <c r="Q85" s="182"/>
      <c r="R85" s="183">
        <f>SUM(R86:R87)</f>
        <v>0</v>
      </c>
      <c r="S85" s="182"/>
      <c r="T85" s="184">
        <f>SUM(T86:T87)</f>
        <v>0</v>
      </c>
      <c r="AR85" s="185" t="s">
        <v>166</v>
      </c>
      <c r="AT85" s="186" t="s">
        <v>73</v>
      </c>
      <c r="AU85" s="186" t="s">
        <v>82</v>
      </c>
      <c r="AY85" s="185" t="s">
        <v>143</v>
      </c>
      <c r="BK85" s="187">
        <f>SUM(BK86:BK87)</f>
        <v>0</v>
      </c>
    </row>
    <row r="86" spans="1:65" s="2" customFormat="1" ht="16.5" customHeight="1">
      <c r="A86" s="36"/>
      <c r="B86" s="37"/>
      <c r="C86" s="190" t="s">
        <v>82</v>
      </c>
      <c r="D86" s="190" t="s">
        <v>146</v>
      </c>
      <c r="E86" s="191" t="s">
        <v>2107</v>
      </c>
      <c r="F86" s="192" t="s">
        <v>2106</v>
      </c>
      <c r="G86" s="193" t="s">
        <v>2108</v>
      </c>
      <c r="H86" s="194">
        <v>1</v>
      </c>
      <c r="I86" s="195"/>
      <c r="J86" s="196">
        <f>ROUND(I86*H86,2)</f>
        <v>0</v>
      </c>
      <c r="K86" s="197"/>
      <c r="L86" s="41"/>
      <c r="M86" s="198" t="s">
        <v>19</v>
      </c>
      <c r="N86" s="199" t="s">
        <v>45</v>
      </c>
      <c r="O86" s="66"/>
      <c r="P86" s="200">
        <f>O86*H86</f>
        <v>0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2" t="s">
        <v>150</v>
      </c>
      <c r="AT86" s="202" t="s">
        <v>146</v>
      </c>
      <c r="AU86" s="202" t="s">
        <v>84</v>
      </c>
      <c r="AY86" s="19" t="s">
        <v>143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19" t="s">
        <v>82</v>
      </c>
      <c r="BK86" s="203">
        <f>ROUND(I86*H86,2)</f>
        <v>0</v>
      </c>
      <c r="BL86" s="19" t="s">
        <v>150</v>
      </c>
      <c r="BM86" s="202" t="s">
        <v>2109</v>
      </c>
    </row>
    <row r="87" spans="1:65" s="2" customFormat="1" ht="39">
      <c r="A87" s="36"/>
      <c r="B87" s="37"/>
      <c r="C87" s="38"/>
      <c r="D87" s="204" t="s">
        <v>152</v>
      </c>
      <c r="E87" s="38"/>
      <c r="F87" s="205" t="s">
        <v>2110</v>
      </c>
      <c r="G87" s="38"/>
      <c r="H87" s="38"/>
      <c r="I87" s="110"/>
      <c r="J87" s="38"/>
      <c r="K87" s="38"/>
      <c r="L87" s="41"/>
      <c r="M87" s="206"/>
      <c r="N87" s="207"/>
      <c r="O87" s="66"/>
      <c r="P87" s="66"/>
      <c r="Q87" s="66"/>
      <c r="R87" s="66"/>
      <c r="S87" s="66"/>
      <c r="T87" s="67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152</v>
      </c>
      <c r="AU87" s="19" t="s">
        <v>84</v>
      </c>
    </row>
    <row r="88" spans="1:65" s="12" customFormat="1" ht="22.9" customHeight="1">
      <c r="B88" s="174"/>
      <c r="C88" s="175"/>
      <c r="D88" s="176" t="s">
        <v>73</v>
      </c>
      <c r="E88" s="188" t="s">
        <v>2111</v>
      </c>
      <c r="F88" s="188" t="s">
        <v>2112</v>
      </c>
      <c r="G88" s="175"/>
      <c r="H88" s="175"/>
      <c r="I88" s="178"/>
      <c r="J88" s="189">
        <f>BK88</f>
        <v>0</v>
      </c>
      <c r="K88" s="175"/>
      <c r="L88" s="180"/>
      <c r="M88" s="181"/>
      <c r="N88" s="182"/>
      <c r="O88" s="182"/>
      <c r="P88" s="183">
        <f>SUM(P89:P90)</f>
        <v>0</v>
      </c>
      <c r="Q88" s="182"/>
      <c r="R88" s="183">
        <f>SUM(R89:R90)</f>
        <v>0</v>
      </c>
      <c r="S88" s="182"/>
      <c r="T88" s="184">
        <f>SUM(T89:T90)</f>
        <v>0</v>
      </c>
      <c r="AR88" s="185" t="s">
        <v>166</v>
      </c>
      <c r="AT88" s="186" t="s">
        <v>73</v>
      </c>
      <c r="AU88" s="186" t="s">
        <v>82</v>
      </c>
      <c r="AY88" s="185" t="s">
        <v>143</v>
      </c>
      <c r="BK88" s="187">
        <f>SUM(BK89:BK90)</f>
        <v>0</v>
      </c>
    </row>
    <row r="89" spans="1:65" s="2" customFormat="1" ht="16.5" customHeight="1">
      <c r="A89" s="36"/>
      <c r="B89" s="37"/>
      <c r="C89" s="190" t="s">
        <v>84</v>
      </c>
      <c r="D89" s="190" t="s">
        <v>146</v>
      </c>
      <c r="E89" s="191" t="s">
        <v>2113</v>
      </c>
      <c r="F89" s="192" t="s">
        <v>2114</v>
      </c>
      <c r="G89" s="193" t="s">
        <v>2108</v>
      </c>
      <c r="H89" s="194">
        <v>1</v>
      </c>
      <c r="I89" s="195"/>
      <c r="J89" s="196">
        <f>ROUND(I89*H89,2)</f>
        <v>0</v>
      </c>
      <c r="K89" s="197"/>
      <c r="L89" s="41"/>
      <c r="M89" s="198" t="s">
        <v>19</v>
      </c>
      <c r="N89" s="199" t="s">
        <v>45</v>
      </c>
      <c r="O89" s="66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2" t="s">
        <v>150</v>
      </c>
      <c r="AT89" s="202" t="s">
        <v>146</v>
      </c>
      <c r="AU89" s="202" t="s">
        <v>84</v>
      </c>
      <c r="AY89" s="19" t="s">
        <v>143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19" t="s">
        <v>82</v>
      </c>
      <c r="BK89" s="203">
        <f>ROUND(I89*H89,2)</f>
        <v>0</v>
      </c>
      <c r="BL89" s="19" t="s">
        <v>150</v>
      </c>
      <c r="BM89" s="202" t="s">
        <v>2115</v>
      </c>
    </row>
    <row r="90" spans="1:65" s="2" customFormat="1" ht="48.75">
      <c r="A90" s="36"/>
      <c r="B90" s="37"/>
      <c r="C90" s="38"/>
      <c r="D90" s="204" t="s">
        <v>152</v>
      </c>
      <c r="E90" s="38"/>
      <c r="F90" s="205" t="s">
        <v>2116</v>
      </c>
      <c r="G90" s="38"/>
      <c r="H90" s="38"/>
      <c r="I90" s="110"/>
      <c r="J90" s="38"/>
      <c r="K90" s="38"/>
      <c r="L90" s="41"/>
      <c r="M90" s="206"/>
      <c r="N90" s="207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152</v>
      </c>
      <c r="AU90" s="19" t="s">
        <v>84</v>
      </c>
    </row>
    <row r="91" spans="1:65" s="12" customFormat="1" ht="22.9" customHeight="1">
      <c r="B91" s="174"/>
      <c r="C91" s="175"/>
      <c r="D91" s="176" t="s">
        <v>73</v>
      </c>
      <c r="E91" s="188" t="s">
        <v>2117</v>
      </c>
      <c r="F91" s="188" t="s">
        <v>2118</v>
      </c>
      <c r="G91" s="175"/>
      <c r="H91" s="175"/>
      <c r="I91" s="178"/>
      <c r="J91" s="189">
        <f>BK91</f>
        <v>0</v>
      </c>
      <c r="K91" s="175"/>
      <c r="L91" s="180"/>
      <c r="M91" s="181"/>
      <c r="N91" s="182"/>
      <c r="O91" s="182"/>
      <c r="P91" s="183">
        <f>P92</f>
        <v>0</v>
      </c>
      <c r="Q91" s="182"/>
      <c r="R91" s="183">
        <f>R92</f>
        <v>0</v>
      </c>
      <c r="S91" s="182"/>
      <c r="T91" s="184">
        <f>T92</f>
        <v>0</v>
      </c>
      <c r="AR91" s="185" t="s">
        <v>166</v>
      </c>
      <c r="AT91" s="186" t="s">
        <v>73</v>
      </c>
      <c r="AU91" s="186" t="s">
        <v>82</v>
      </c>
      <c r="AY91" s="185" t="s">
        <v>143</v>
      </c>
      <c r="BK91" s="187">
        <f>BK92</f>
        <v>0</v>
      </c>
    </row>
    <row r="92" spans="1:65" s="2" customFormat="1" ht="16.5" customHeight="1">
      <c r="A92" s="36"/>
      <c r="B92" s="37"/>
      <c r="C92" s="190" t="s">
        <v>144</v>
      </c>
      <c r="D92" s="190" t="s">
        <v>146</v>
      </c>
      <c r="E92" s="191" t="s">
        <v>2119</v>
      </c>
      <c r="F92" s="192" t="s">
        <v>2120</v>
      </c>
      <c r="G92" s="193" t="s">
        <v>2108</v>
      </c>
      <c r="H92" s="194">
        <v>1</v>
      </c>
      <c r="I92" s="195"/>
      <c r="J92" s="196">
        <f>ROUND(I92*H92,2)</f>
        <v>0</v>
      </c>
      <c r="K92" s="197"/>
      <c r="L92" s="41"/>
      <c r="M92" s="271" t="s">
        <v>19</v>
      </c>
      <c r="N92" s="272" t="s">
        <v>45</v>
      </c>
      <c r="O92" s="265"/>
      <c r="P92" s="269">
        <f>O92*H92</f>
        <v>0</v>
      </c>
      <c r="Q92" s="269">
        <v>0</v>
      </c>
      <c r="R92" s="269">
        <f>Q92*H92</f>
        <v>0</v>
      </c>
      <c r="S92" s="269">
        <v>0</v>
      </c>
      <c r="T92" s="27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2" t="s">
        <v>150</v>
      </c>
      <c r="AT92" s="202" t="s">
        <v>146</v>
      </c>
      <c r="AU92" s="202" t="s">
        <v>84</v>
      </c>
      <c r="AY92" s="19" t="s">
        <v>143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9" t="s">
        <v>82</v>
      </c>
      <c r="BK92" s="203">
        <f>ROUND(I92*H92,2)</f>
        <v>0</v>
      </c>
      <c r="BL92" s="19" t="s">
        <v>150</v>
      </c>
      <c r="BM92" s="202" t="s">
        <v>2121</v>
      </c>
    </row>
    <row r="93" spans="1:65" s="2" customFormat="1" ht="6.95" customHeight="1">
      <c r="A93" s="36"/>
      <c r="B93" s="49"/>
      <c r="C93" s="50"/>
      <c r="D93" s="50"/>
      <c r="E93" s="50"/>
      <c r="F93" s="50"/>
      <c r="G93" s="50"/>
      <c r="H93" s="50"/>
      <c r="I93" s="138"/>
      <c r="J93" s="50"/>
      <c r="K93" s="50"/>
      <c r="L93" s="41"/>
      <c r="M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</sheetData>
  <sheetProtection algorithmName="SHA-512" hashValue="YnDh/IHPH/9eafvQDqYvR5qEop5DyO1y75LUFTMu5coetZRXwzqudcTujnOj6ovEOV7NVYioSVGkXlwlfvXI1w==" saltValue="bAMz/V9KS9d5Di+/+sb/efWaqsCwfXyBMRbIRmGbR4mMhcvaT57MURdYCP0cibXxZCUm4jo5FGByaQU1Z+/vpQ==" spinCount="100000" sheet="1" objects="1" scenarios="1" formatColumns="0" formatRows="0" autoFilter="0"/>
  <autoFilter ref="C82:K92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4.25"/>
  <cols>
    <col min="1" max="1" width="8.33203125" style="273" customWidth="1"/>
    <col min="2" max="2" width="1.6640625" style="273" customWidth="1"/>
    <col min="3" max="4" width="5" style="273" customWidth="1"/>
    <col min="5" max="5" width="11.6640625" style="273" customWidth="1"/>
    <col min="6" max="6" width="9.1640625" style="273" customWidth="1"/>
    <col min="7" max="7" width="5" style="273" customWidth="1"/>
    <col min="8" max="8" width="77.83203125" style="273" customWidth="1"/>
    <col min="9" max="10" width="20" style="273" customWidth="1"/>
    <col min="11" max="11" width="1.6640625" style="273" customWidth="1"/>
  </cols>
  <sheetData>
    <row r="1" spans="2:11" s="1" customFormat="1" ht="37.5" customHeight="1"/>
    <row r="2" spans="2:11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pans="2:11" s="17" customFormat="1" ht="45" customHeight="1">
      <c r="B3" s="277"/>
      <c r="C3" s="402" t="s">
        <v>2122</v>
      </c>
      <c r="D3" s="402"/>
      <c r="E3" s="402"/>
      <c r="F3" s="402"/>
      <c r="G3" s="402"/>
      <c r="H3" s="402"/>
      <c r="I3" s="402"/>
      <c r="J3" s="402"/>
      <c r="K3" s="278"/>
    </row>
    <row r="4" spans="2:11" s="1" customFormat="1" ht="25.5" customHeight="1">
      <c r="B4" s="279"/>
      <c r="C4" s="407" t="s">
        <v>2123</v>
      </c>
      <c r="D4" s="407"/>
      <c r="E4" s="407"/>
      <c r="F4" s="407"/>
      <c r="G4" s="407"/>
      <c r="H4" s="407"/>
      <c r="I4" s="407"/>
      <c r="J4" s="407"/>
      <c r="K4" s="280"/>
    </row>
    <row r="5" spans="2:11" s="1" customFormat="1" ht="5.25" customHeight="1">
      <c r="B5" s="279"/>
      <c r="C5" s="281"/>
      <c r="D5" s="281"/>
      <c r="E5" s="281"/>
      <c r="F5" s="281"/>
      <c r="G5" s="281"/>
      <c r="H5" s="281"/>
      <c r="I5" s="281"/>
      <c r="J5" s="281"/>
      <c r="K5" s="280"/>
    </row>
    <row r="6" spans="2:11" s="1" customFormat="1" ht="15" customHeight="1">
      <c r="B6" s="279"/>
      <c r="C6" s="406" t="s">
        <v>2124</v>
      </c>
      <c r="D6" s="406"/>
      <c r="E6" s="406"/>
      <c r="F6" s="406"/>
      <c r="G6" s="406"/>
      <c r="H6" s="406"/>
      <c r="I6" s="406"/>
      <c r="J6" s="406"/>
      <c r="K6" s="280"/>
    </row>
    <row r="7" spans="2:11" s="1" customFormat="1" ht="15" customHeight="1">
      <c r="B7" s="283"/>
      <c r="C7" s="406" t="s">
        <v>2125</v>
      </c>
      <c r="D7" s="406"/>
      <c r="E7" s="406"/>
      <c r="F7" s="406"/>
      <c r="G7" s="406"/>
      <c r="H7" s="406"/>
      <c r="I7" s="406"/>
      <c r="J7" s="406"/>
      <c r="K7" s="280"/>
    </row>
    <row r="8" spans="2:11" s="1" customFormat="1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spans="2:11" s="1" customFormat="1" ht="15" customHeight="1">
      <c r="B9" s="283"/>
      <c r="C9" s="406" t="s">
        <v>2126</v>
      </c>
      <c r="D9" s="406"/>
      <c r="E9" s="406"/>
      <c r="F9" s="406"/>
      <c r="G9" s="406"/>
      <c r="H9" s="406"/>
      <c r="I9" s="406"/>
      <c r="J9" s="406"/>
      <c r="K9" s="280"/>
    </row>
    <row r="10" spans="2:11" s="1" customFormat="1" ht="15" customHeight="1">
      <c r="B10" s="283"/>
      <c r="C10" s="282"/>
      <c r="D10" s="406" t="s">
        <v>2127</v>
      </c>
      <c r="E10" s="406"/>
      <c r="F10" s="406"/>
      <c r="G10" s="406"/>
      <c r="H10" s="406"/>
      <c r="I10" s="406"/>
      <c r="J10" s="406"/>
      <c r="K10" s="280"/>
    </row>
    <row r="11" spans="2:11" s="1" customFormat="1" ht="15" customHeight="1">
      <c r="B11" s="283"/>
      <c r="C11" s="284"/>
      <c r="D11" s="406" t="s">
        <v>2128</v>
      </c>
      <c r="E11" s="406"/>
      <c r="F11" s="406"/>
      <c r="G11" s="406"/>
      <c r="H11" s="406"/>
      <c r="I11" s="406"/>
      <c r="J11" s="406"/>
      <c r="K11" s="280"/>
    </row>
    <row r="12" spans="2:11" s="1" customFormat="1" ht="15" customHeight="1">
      <c r="B12" s="283"/>
      <c r="C12" s="284"/>
      <c r="D12" s="282"/>
      <c r="E12" s="282"/>
      <c r="F12" s="282"/>
      <c r="G12" s="282"/>
      <c r="H12" s="282"/>
      <c r="I12" s="282"/>
      <c r="J12" s="282"/>
      <c r="K12" s="280"/>
    </row>
    <row r="13" spans="2:11" s="1" customFormat="1" ht="15" customHeight="1">
      <c r="B13" s="283"/>
      <c r="C13" s="284"/>
      <c r="D13" s="285" t="s">
        <v>2129</v>
      </c>
      <c r="E13" s="282"/>
      <c r="F13" s="282"/>
      <c r="G13" s="282"/>
      <c r="H13" s="282"/>
      <c r="I13" s="282"/>
      <c r="J13" s="282"/>
      <c r="K13" s="280"/>
    </row>
    <row r="14" spans="2:11" s="1" customFormat="1" ht="12.75" customHeight="1">
      <c r="B14" s="283"/>
      <c r="C14" s="284"/>
      <c r="D14" s="284"/>
      <c r="E14" s="284"/>
      <c r="F14" s="284"/>
      <c r="G14" s="284"/>
      <c r="H14" s="284"/>
      <c r="I14" s="284"/>
      <c r="J14" s="284"/>
      <c r="K14" s="280"/>
    </row>
    <row r="15" spans="2:11" s="1" customFormat="1" ht="15" customHeight="1">
      <c r="B15" s="283"/>
      <c r="C15" s="284"/>
      <c r="D15" s="406" t="s">
        <v>2130</v>
      </c>
      <c r="E15" s="406"/>
      <c r="F15" s="406"/>
      <c r="G15" s="406"/>
      <c r="H15" s="406"/>
      <c r="I15" s="406"/>
      <c r="J15" s="406"/>
      <c r="K15" s="280"/>
    </row>
    <row r="16" spans="2:11" s="1" customFormat="1" ht="15" customHeight="1">
      <c r="B16" s="283"/>
      <c r="C16" s="284"/>
      <c r="D16" s="406" t="s">
        <v>2131</v>
      </c>
      <c r="E16" s="406"/>
      <c r="F16" s="406"/>
      <c r="G16" s="406"/>
      <c r="H16" s="406"/>
      <c r="I16" s="406"/>
      <c r="J16" s="406"/>
      <c r="K16" s="280"/>
    </row>
    <row r="17" spans="2:11" s="1" customFormat="1" ht="15" customHeight="1">
      <c r="B17" s="283"/>
      <c r="C17" s="284"/>
      <c r="D17" s="406" t="s">
        <v>2132</v>
      </c>
      <c r="E17" s="406"/>
      <c r="F17" s="406"/>
      <c r="G17" s="406"/>
      <c r="H17" s="406"/>
      <c r="I17" s="406"/>
      <c r="J17" s="406"/>
      <c r="K17" s="280"/>
    </row>
    <row r="18" spans="2:11" s="1" customFormat="1" ht="15" customHeight="1">
      <c r="B18" s="283"/>
      <c r="C18" s="284"/>
      <c r="D18" s="284"/>
      <c r="E18" s="286" t="s">
        <v>81</v>
      </c>
      <c r="F18" s="406" t="s">
        <v>2133</v>
      </c>
      <c r="G18" s="406"/>
      <c r="H18" s="406"/>
      <c r="I18" s="406"/>
      <c r="J18" s="406"/>
      <c r="K18" s="280"/>
    </row>
    <row r="19" spans="2:11" s="1" customFormat="1" ht="15" customHeight="1">
      <c r="B19" s="283"/>
      <c r="C19" s="284"/>
      <c r="D19" s="284"/>
      <c r="E19" s="286" t="s">
        <v>2134</v>
      </c>
      <c r="F19" s="406" t="s">
        <v>2135</v>
      </c>
      <c r="G19" s="406"/>
      <c r="H19" s="406"/>
      <c r="I19" s="406"/>
      <c r="J19" s="406"/>
      <c r="K19" s="280"/>
    </row>
    <row r="20" spans="2:11" s="1" customFormat="1" ht="15" customHeight="1">
      <c r="B20" s="283"/>
      <c r="C20" s="284"/>
      <c r="D20" s="284"/>
      <c r="E20" s="286" t="s">
        <v>2136</v>
      </c>
      <c r="F20" s="406" t="s">
        <v>2137</v>
      </c>
      <c r="G20" s="406"/>
      <c r="H20" s="406"/>
      <c r="I20" s="406"/>
      <c r="J20" s="406"/>
      <c r="K20" s="280"/>
    </row>
    <row r="21" spans="2:11" s="1" customFormat="1" ht="15" customHeight="1">
      <c r="B21" s="283"/>
      <c r="C21" s="284"/>
      <c r="D21" s="284"/>
      <c r="E21" s="286" t="s">
        <v>2138</v>
      </c>
      <c r="F21" s="406" t="s">
        <v>2139</v>
      </c>
      <c r="G21" s="406"/>
      <c r="H21" s="406"/>
      <c r="I21" s="406"/>
      <c r="J21" s="406"/>
      <c r="K21" s="280"/>
    </row>
    <row r="22" spans="2:11" s="1" customFormat="1" ht="15" customHeight="1">
      <c r="B22" s="283"/>
      <c r="C22" s="284"/>
      <c r="D22" s="284"/>
      <c r="E22" s="286" t="s">
        <v>718</v>
      </c>
      <c r="F22" s="406" t="s">
        <v>2094</v>
      </c>
      <c r="G22" s="406"/>
      <c r="H22" s="406"/>
      <c r="I22" s="406"/>
      <c r="J22" s="406"/>
      <c r="K22" s="280"/>
    </row>
    <row r="23" spans="2:11" s="1" customFormat="1" ht="15" customHeight="1">
      <c r="B23" s="283"/>
      <c r="C23" s="284"/>
      <c r="D23" s="284"/>
      <c r="E23" s="286" t="s">
        <v>2140</v>
      </c>
      <c r="F23" s="406" t="s">
        <v>2141</v>
      </c>
      <c r="G23" s="406"/>
      <c r="H23" s="406"/>
      <c r="I23" s="406"/>
      <c r="J23" s="406"/>
      <c r="K23" s="280"/>
    </row>
    <row r="24" spans="2:11" s="1" customFormat="1" ht="12.75" customHeight="1">
      <c r="B24" s="283"/>
      <c r="C24" s="284"/>
      <c r="D24" s="284"/>
      <c r="E24" s="284"/>
      <c r="F24" s="284"/>
      <c r="G24" s="284"/>
      <c r="H24" s="284"/>
      <c r="I24" s="284"/>
      <c r="J24" s="284"/>
      <c r="K24" s="280"/>
    </row>
    <row r="25" spans="2:11" s="1" customFormat="1" ht="15" customHeight="1">
      <c r="B25" s="283"/>
      <c r="C25" s="406" t="s">
        <v>2142</v>
      </c>
      <c r="D25" s="406"/>
      <c r="E25" s="406"/>
      <c r="F25" s="406"/>
      <c r="G25" s="406"/>
      <c r="H25" s="406"/>
      <c r="I25" s="406"/>
      <c r="J25" s="406"/>
      <c r="K25" s="280"/>
    </row>
    <row r="26" spans="2:11" s="1" customFormat="1" ht="15" customHeight="1">
      <c r="B26" s="283"/>
      <c r="C26" s="406" t="s">
        <v>2143</v>
      </c>
      <c r="D26" s="406"/>
      <c r="E26" s="406"/>
      <c r="F26" s="406"/>
      <c r="G26" s="406"/>
      <c r="H26" s="406"/>
      <c r="I26" s="406"/>
      <c r="J26" s="406"/>
      <c r="K26" s="280"/>
    </row>
    <row r="27" spans="2:11" s="1" customFormat="1" ht="15" customHeight="1">
      <c r="B27" s="283"/>
      <c r="C27" s="282"/>
      <c r="D27" s="406" t="s">
        <v>2144</v>
      </c>
      <c r="E27" s="406"/>
      <c r="F27" s="406"/>
      <c r="G27" s="406"/>
      <c r="H27" s="406"/>
      <c r="I27" s="406"/>
      <c r="J27" s="406"/>
      <c r="K27" s="280"/>
    </row>
    <row r="28" spans="2:11" s="1" customFormat="1" ht="15" customHeight="1">
      <c r="B28" s="283"/>
      <c r="C28" s="284"/>
      <c r="D28" s="406" t="s">
        <v>2145</v>
      </c>
      <c r="E28" s="406"/>
      <c r="F28" s="406"/>
      <c r="G28" s="406"/>
      <c r="H28" s="406"/>
      <c r="I28" s="406"/>
      <c r="J28" s="406"/>
      <c r="K28" s="280"/>
    </row>
    <row r="29" spans="2:11" s="1" customFormat="1" ht="12.75" customHeight="1">
      <c r="B29" s="283"/>
      <c r="C29" s="284"/>
      <c r="D29" s="284"/>
      <c r="E29" s="284"/>
      <c r="F29" s="284"/>
      <c r="G29" s="284"/>
      <c r="H29" s="284"/>
      <c r="I29" s="284"/>
      <c r="J29" s="284"/>
      <c r="K29" s="280"/>
    </row>
    <row r="30" spans="2:11" s="1" customFormat="1" ht="15" customHeight="1">
      <c r="B30" s="283"/>
      <c r="C30" s="284"/>
      <c r="D30" s="406" t="s">
        <v>2146</v>
      </c>
      <c r="E30" s="406"/>
      <c r="F30" s="406"/>
      <c r="G30" s="406"/>
      <c r="H30" s="406"/>
      <c r="I30" s="406"/>
      <c r="J30" s="406"/>
      <c r="K30" s="280"/>
    </row>
    <row r="31" spans="2:11" s="1" customFormat="1" ht="15" customHeight="1">
      <c r="B31" s="283"/>
      <c r="C31" s="284"/>
      <c r="D31" s="406" t="s">
        <v>2147</v>
      </c>
      <c r="E31" s="406"/>
      <c r="F31" s="406"/>
      <c r="G31" s="406"/>
      <c r="H31" s="406"/>
      <c r="I31" s="406"/>
      <c r="J31" s="406"/>
      <c r="K31" s="280"/>
    </row>
    <row r="32" spans="2:11" s="1" customFormat="1" ht="12.75" customHeight="1">
      <c r="B32" s="283"/>
      <c r="C32" s="284"/>
      <c r="D32" s="284"/>
      <c r="E32" s="284"/>
      <c r="F32" s="284"/>
      <c r="G32" s="284"/>
      <c r="H32" s="284"/>
      <c r="I32" s="284"/>
      <c r="J32" s="284"/>
      <c r="K32" s="280"/>
    </row>
    <row r="33" spans="2:11" s="1" customFormat="1" ht="15" customHeight="1">
      <c r="B33" s="283"/>
      <c r="C33" s="284"/>
      <c r="D33" s="406" t="s">
        <v>2148</v>
      </c>
      <c r="E33" s="406"/>
      <c r="F33" s="406"/>
      <c r="G33" s="406"/>
      <c r="H33" s="406"/>
      <c r="I33" s="406"/>
      <c r="J33" s="406"/>
      <c r="K33" s="280"/>
    </row>
    <row r="34" spans="2:11" s="1" customFormat="1" ht="15" customHeight="1">
      <c r="B34" s="283"/>
      <c r="C34" s="284"/>
      <c r="D34" s="406" t="s">
        <v>2149</v>
      </c>
      <c r="E34" s="406"/>
      <c r="F34" s="406"/>
      <c r="G34" s="406"/>
      <c r="H34" s="406"/>
      <c r="I34" s="406"/>
      <c r="J34" s="406"/>
      <c r="K34" s="280"/>
    </row>
    <row r="35" spans="2:11" s="1" customFormat="1" ht="15" customHeight="1">
      <c r="B35" s="283"/>
      <c r="C35" s="284"/>
      <c r="D35" s="406" t="s">
        <v>2150</v>
      </c>
      <c r="E35" s="406"/>
      <c r="F35" s="406"/>
      <c r="G35" s="406"/>
      <c r="H35" s="406"/>
      <c r="I35" s="406"/>
      <c r="J35" s="406"/>
      <c r="K35" s="280"/>
    </row>
    <row r="36" spans="2:11" s="1" customFormat="1" ht="15" customHeight="1">
      <c r="B36" s="283"/>
      <c r="C36" s="284"/>
      <c r="D36" s="282"/>
      <c r="E36" s="285" t="s">
        <v>129</v>
      </c>
      <c r="F36" s="282"/>
      <c r="G36" s="406" t="s">
        <v>2151</v>
      </c>
      <c r="H36" s="406"/>
      <c r="I36" s="406"/>
      <c r="J36" s="406"/>
      <c r="K36" s="280"/>
    </row>
    <row r="37" spans="2:11" s="1" customFormat="1" ht="30.75" customHeight="1">
      <c r="B37" s="283"/>
      <c r="C37" s="284"/>
      <c r="D37" s="282"/>
      <c r="E37" s="285" t="s">
        <v>2152</v>
      </c>
      <c r="F37" s="282"/>
      <c r="G37" s="406" t="s">
        <v>2153</v>
      </c>
      <c r="H37" s="406"/>
      <c r="I37" s="406"/>
      <c r="J37" s="406"/>
      <c r="K37" s="280"/>
    </row>
    <row r="38" spans="2:11" s="1" customFormat="1" ht="15" customHeight="1">
      <c r="B38" s="283"/>
      <c r="C38" s="284"/>
      <c r="D38" s="282"/>
      <c r="E38" s="285" t="s">
        <v>55</v>
      </c>
      <c r="F38" s="282"/>
      <c r="G38" s="406" t="s">
        <v>2154</v>
      </c>
      <c r="H38" s="406"/>
      <c r="I38" s="406"/>
      <c r="J38" s="406"/>
      <c r="K38" s="280"/>
    </row>
    <row r="39" spans="2:11" s="1" customFormat="1" ht="15" customHeight="1">
      <c r="B39" s="283"/>
      <c r="C39" s="284"/>
      <c r="D39" s="282"/>
      <c r="E39" s="285" t="s">
        <v>56</v>
      </c>
      <c r="F39" s="282"/>
      <c r="G39" s="406" t="s">
        <v>2155</v>
      </c>
      <c r="H39" s="406"/>
      <c r="I39" s="406"/>
      <c r="J39" s="406"/>
      <c r="K39" s="280"/>
    </row>
    <row r="40" spans="2:11" s="1" customFormat="1" ht="15" customHeight="1">
      <c r="B40" s="283"/>
      <c r="C40" s="284"/>
      <c r="D40" s="282"/>
      <c r="E40" s="285" t="s">
        <v>130</v>
      </c>
      <c r="F40" s="282"/>
      <c r="G40" s="406" t="s">
        <v>2156</v>
      </c>
      <c r="H40" s="406"/>
      <c r="I40" s="406"/>
      <c r="J40" s="406"/>
      <c r="K40" s="280"/>
    </row>
    <row r="41" spans="2:11" s="1" customFormat="1" ht="15" customHeight="1">
      <c r="B41" s="283"/>
      <c r="C41" s="284"/>
      <c r="D41" s="282"/>
      <c r="E41" s="285" t="s">
        <v>131</v>
      </c>
      <c r="F41" s="282"/>
      <c r="G41" s="406" t="s">
        <v>2157</v>
      </c>
      <c r="H41" s="406"/>
      <c r="I41" s="406"/>
      <c r="J41" s="406"/>
      <c r="K41" s="280"/>
    </row>
    <row r="42" spans="2:11" s="1" customFormat="1" ht="15" customHeight="1">
      <c r="B42" s="283"/>
      <c r="C42" s="284"/>
      <c r="D42" s="282"/>
      <c r="E42" s="285" t="s">
        <v>2158</v>
      </c>
      <c r="F42" s="282"/>
      <c r="G42" s="406" t="s">
        <v>2159</v>
      </c>
      <c r="H42" s="406"/>
      <c r="I42" s="406"/>
      <c r="J42" s="406"/>
      <c r="K42" s="280"/>
    </row>
    <row r="43" spans="2:11" s="1" customFormat="1" ht="15" customHeight="1">
      <c r="B43" s="283"/>
      <c r="C43" s="284"/>
      <c r="D43" s="282"/>
      <c r="E43" s="285"/>
      <c r="F43" s="282"/>
      <c r="G43" s="406" t="s">
        <v>2160</v>
      </c>
      <c r="H43" s="406"/>
      <c r="I43" s="406"/>
      <c r="J43" s="406"/>
      <c r="K43" s="280"/>
    </row>
    <row r="44" spans="2:11" s="1" customFormat="1" ht="15" customHeight="1">
      <c r="B44" s="283"/>
      <c r="C44" s="284"/>
      <c r="D44" s="282"/>
      <c r="E44" s="285" t="s">
        <v>2161</v>
      </c>
      <c r="F44" s="282"/>
      <c r="G44" s="406" t="s">
        <v>2162</v>
      </c>
      <c r="H44" s="406"/>
      <c r="I44" s="406"/>
      <c r="J44" s="406"/>
      <c r="K44" s="280"/>
    </row>
    <row r="45" spans="2:11" s="1" customFormat="1" ht="15" customHeight="1">
      <c r="B45" s="283"/>
      <c r="C45" s="284"/>
      <c r="D45" s="282"/>
      <c r="E45" s="285" t="s">
        <v>133</v>
      </c>
      <c r="F45" s="282"/>
      <c r="G45" s="406" t="s">
        <v>2163</v>
      </c>
      <c r="H45" s="406"/>
      <c r="I45" s="406"/>
      <c r="J45" s="406"/>
      <c r="K45" s="280"/>
    </row>
    <row r="46" spans="2:11" s="1" customFormat="1" ht="12.75" customHeight="1">
      <c r="B46" s="283"/>
      <c r="C46" s="284"/>
      <c r="D46" s="282"/>
      <c r="E46" s="282"/>
      <c r="F46" s="282"/>
      <c r="G46" s="282"/>
      <c r="H46" s="282"/>
      <c r="I46" s="282"/>
      <c r="J46" s="282"/>
      <c r="K46" s="280"/>
    </row>
    <row r="47" spans="2:11" s="1" customFormat="1" ht="15" customHeight="1">
      <c r="B47" s="283"/>
      <c r="C47" s="284"/>
      <c r="D47" s="406" t="s">
        <v>2164</v>
      </c>
      <c r="E47" s="406"/>
      <c r="F47" s="406"/>
      <c r="G47" s="406"/>
      <c r="H47" s="406"/>
      <c r="I47" s="406"/>
      <c r="J47" s="406"/>
      <c r="K47" s="280"/>
    </row>
    <row r="48" spans="2:11" s="1" customFormat="1" ht="15" customHeight="1">
      <c r="B48" s="283"/>
      <c r="C48" s="284"/>
      <c r="D48" s="284"/>
      <c r="E48" s="406" t="s">
        <v>2165</v>
      </c>
      <c r="F48" s="406"/>
      <c r="G48" s="406"/>
      <c r="H48" s="406"/>
      <c r="I48" s="406"/>
      <c r="J48" s="406"/>
      <c r="K48" s="280"/>
    </row>
    <row r="49" spans="2:11" s="1" customFormat="1" ht="15" customHeight="1">
      <c r="B49" s="283"/>
      <c r="C49" s="284"/>
      <c r="D49" s="284"/>
      <c r="E49" s="406" t="s">
        <v>2166</v>
      </c>
      <c r="F49" s="406"/>
      <c r="G49" s="406"/>
      <c r="H49" s="406"/>
      <c r="I49" s="406"/>
      <c r="J49" s="406"/>
      <c r="K49" s="280"/>
    </row>
    <row r="50" spans="2:11" s="1" customFormat="1" ht="15" customHeight="1">
      <c r="B50" s="283"/>
      <c r="C50" s="284"/>
      <c r="D50" s="284"/>
      <c r="E50" s="406" t="s">
        <v>2167</v>
      </c>
      <c r="F50" s="406"/>
      <c r="G50" s="406"/>
      <c r="H50" s="406"/>
      <c r="I50" s="406"/>
      <c r="J50" s="406"/>
      <c r="K50" s="280"/>
    </row>
    <row r="51" spans="2:11" s="1" customFormat="1" ht="15" customHeight="1">
      <c r="B51" s="283"/>
      <c r="C51" s="284"/>
      <c r="D51" s="406" t="s">
        <v>2168</v>
      </c>
      <c r="E51" s="406"/>
      <c r="F51" s="406"/>
      <c r="G51" s="406"/>
      <c r="H51" s="406"/>
      <c r="I51" s="406"/>
      <c r="J51" s="406"/>
      <c r="K51" s="280"/>
    </row>
    <row r="52" spans="2:11" s="1" customFormat="1" ht="25.5" customHeight="1">
      <c r="B52" s="279"/>
      <c r="C52" s="407" t="s">
        <v>2169</v>
      </c>
      <c r="D52" s="407"/>
      <c r="E52" s="407"/>
      <c r="F52" s="407"/>
      <c r="G52" s="407"/>
      <c r="H52" s="407"/>
      <c r="I52" s="407"/>
      <c r="J52" s="407"/>
      <c r="K52" s="280"/>
    </row>
    <row r="53" spans="2:11" s="1" customFormat="1" ht="5.25" customHeight="1">
      <c r="B53" s="279"/>
      <c r="C53" s="281"/>
      <c r="D53" s="281"/>
      <c r="E53" s="281"/>
      <c r="F53" s="281"/>
      <c r="G53" s="281"/>
      <c r="H53" s="281"/>
      <c r="I53" s="281"/>
      <c r="J53" s="281"/>
      <c r="K53" s="280"/>
    </row>
    <row r="54" spans="2:11" s="1" customFormat="1" ht="15" customHeight="1">
      <c r="B54" s="279"/>
      <c r="C54" s="406" t="s">
        <v>2170</v>
      </c>
      <c r="D54" s="406"/>
      <c r="E54" s="406"/>
      <c r="F54" s="406"/>
      <c r="G54" s="406"/>
      <c r="H54" s="406"/>
      <c r="I54" s="406"/>
      <c r="J54" s="406"/>
      <c r="K54" s="280"/>
    </row>
    <row r="55" spans="2:11" s="1" customFormat="1" ht="15" customHeight="1">
      <c r="B55" s="279"/>
      <c r="C55" s="406" t="s">
        <v>2171</v>
      </c>
      <c r="D55" s="406"/>
      <c r="E55" s="406"/>
      <c r="F55" s="406"/>
      <c r="G55" s="406"/>
      <c r="H55" s="406"/>
      <c r="I55" s="406"/>
      <c r="J55" s="406"/>
      <c r="K55" s="280"/>
    </row>
    <row r="56" spans="2:11" s="1" customFormat="1" ht="12.75" customHeight="1">
      <c r="B56" s="279"/>
      <c r="C56" s="282"/>
      <c r="D56" s="282"/>
      <c r="E56" s="282"/>
      <c r="F56" s="282"/>
      <c r="G56" s="282"/>
      <c r="H56" s="282"/>
      <c r="I56" s="282"/>
      <c r="J56" s="282"/>
      <c r="K56" s="280"/>
    </row>
    <row r="57" spans="2:11" s="1" customFormat="1" ht="15" customHeight="1">
      <c r="B57" s="279"/>
      <c r="C57" s="406" t="s">
        <v>2172</v>
      </c>
      <c r="D57" s="406"/>
      <c r="E57" s="406"/>
      <c r="F57" s="406"/>
      <c r="G57" s="406"/>
      <c r="H57" s="406"/>
      <c r="I57" s="406"/>
      <c r="J57" s="406"/>
      <c r="K57" s="280"/>
    </row>
    <row r="58" spans="2:11" s="1" customFormat="1" ht="15" customHeight="1">
      <c r="B58" s="279"/>
      <c r="C58" s="284"/>
      <c r="D58" s="406" t="s">
        <v>2173</v>
      </c>
      <c r="E58" s="406"/>
      <c r="F58" s="406"/>
      <c r="G58" s="406"/>
      <c r="H58" s="406"/>
      <c r="I58" s="406"/>
      <c r="J58" s="406"/>
      <c r="K58" s="280"/>
    </row>
    <row r="59" spans="2:11" s="1" customFormat="1" ht="15" customHeight="1">
      <c r="B59" s="279"/>
      <c r="C59" s="284"/>
      <c r="D59" s="406" t="s">
        <v>2174</v>
      </c>
      <c r="E59" s="406"/>
      <c r="F59" s="406"/>
      <c r="G59" s="406"/>
      <c r="H59" s="406"/>
      <c r="I59" s="406"/>
      <c r="J59" s="406"/>
      <c r="K59" s="280"/>
    </row>
    <row r="60" spans="2:11" s="1" customFormat="1" ht="15" customHeight="1">
      <c r="B60" s="279"/>
      <c r="C60" s="284"/>
      <c r="D60" s="406" t="s">
        <v>2175</v>
      </c>
      <c r="E60" s="406"/>
      <c r="F60" s="406"/>
      <c r="G60" s="406"/>
      <c r="H60" s="406"/>
      <c r="I60" s="406"/>
      <c r="J60" s="406"/>
      <c r="K60" s="280"/>
    </row>
    <row r="61" spans="2:11" s="1" customFormat="1" ht="15" customHeight="1">
      <c r="B61" s="279"/>
      <c r="C61" s="284"/>
      <c r="D61" s="406" t="s">
        <v>2176</v>
      </c>
      <c r="E61" s="406"/>
      <c r="F61" s="406"/>
      <c r="G61" s="406"/>
      <c r="H61" s="406"/>
      <c r="I61" s="406"/>
      <c r="J61" s="406"/>
      <c r="K61" s="280"/>
    </row>
    <row r="62" spans="2:11" s="1" customFormat="1" ht="15" customHeight="1">
      <c r="B62" s="279"/>
      <c r="C62" s="284"/>
      <c r="D62" s="408" t="s">
        <v>2177</v>
      </c>
      <c r="E62" s="408"/>
      <c r="F62" s="408"/>
      <c r="G62" s="408"/>
      <c r="H62" s="408"/>
      <c r="I62" s="408"/>
      <c r="J62" s="408"/>
      <c r="K62" s="280"/>
    </row>
    <row r="63" spans="2:11" s="1" customFormat="1" ht="15" customHeight="1">
      <c r="B63" s="279"/>
      <c r="C63" s="284"/>
      <c r="D63" s="406" t="s">
        <v>2178</v>
      </c>
      <c r="E63" s="406"/>
      <c r="F63" s="406"/>
      <c r="G63" s="406"/>
      <c r="H63" s="406"/>
      <c r="I63" s="406"/>
      <c r="J63" s="406"/>
      <c r="K63" s="280"/>
    </row>
    <row r="64" spans="2:11" s="1" customFormat="1" ht="12.75" customHeight="1">
      <c r="B64" s="279"/>
      <c r="C64" s="284"/>
      <c r="D64" s="284"/>
      <c r="E64" s="287"/>
      <c r="F64" s="284"/>
      <c r="G64" s="284"/>
      <c r="H64" s="284"/>
      <c r="I64" s="284"/>
      <c r="J64" s="284"/>
      <c r="K64" s="280"/>
    </row>
    <row r="65" spans="2:11" s="1" customFormat="1" ht="15" customHeight="1">
      <c r="B65" s="279"/>
      <c r="C65" s="284"/>
      <c r="D65" s="406" t="s">
        <v>2179</v>
      </c>
      <c r="E65" s="406"/>
      <c r="F65" s="406"/>
      <c r="G65" s="406"/>
      <c r="H65" s="406"/>
      <c r="I65" s="406"/>
      <c r="J65" s="406"/>
      <c r="K65" s="280"/>
    </row>
    <row r="66" spans="2:11" s="1" customFormat="1" ht="15" customHeight="1">
      <c r="B66" s="279"/>
      <c r="C66" s="284"/>
      <c r="D66" s="408" t="s">
        <v>2180</v>
      </c>
      <c r="E66" s="408"/>
      <c r="F66" s="408"/>
      <c r="G66" s="408"/>
      <c r="H66" s="408"/>
      <c r="I66" s="408"/>
      <c r="J66" s="408"/>
      <c r="K66" s="280"/>
    </row>
    <row r="67" spans="2:11" s="1" customFormat="1" ht="15" customHeight="1">
      <c r="B67" s="279"/>
      <c r="C67" s="284"/>
      <c r="D67" s="406" t="s">
        <v>2181</v>
      </c>
      <c r="E67" s="406"/>
      <c r="F67" s="406"/>
      <c r="G67" s="406"/>
      <c r="H67" s="406"/>
      <c r="I67" s="406"/>
      <c r="J67" s="406"/>
      <c r="K67" s="280"/>
    </row>
    <row r="68" spans="2:11" s="1" customFormat="1" ht="15" customHeight="1">
      <c r="B68" s="279"/>
      <c r="C68" s="284"/>
      <c r="D68" s="406" t="s">
        <v>2182</v>
      </c>
      <c r="E68" s="406"/>
      <c r="F68" s="406"/>
      <c r="G68" s="406"/>
      <c r="H68" s="406"/>
      <c r="I68" s="406"/>
      <c r="J68" s="406"/>
      <c r="K68" s="280"/>
    </row>
    <row r="69" spans="2:11" s="1" customFormat="1" ht="15" customHeight="1">
      <c r="B69" s="279"/>
      <c r="C69" s="284"/>
      <c r="D69" s="406" t="s">
        <v>2183</v>
      </c>
      <c r="E69" s="406"/>
      <c r="F69" s="406"/>
      <c r="G69" s="406"/>
      <c r="H69" s="406"/>
      <c r="I69" s="406"/>
      <c r="J69" s="406"/>
      <c r="K69" s="280"/>
    </row>
    <row r="70" spans="2:11" s="1" customFormat="1" ht="15" customHeight="1">
      <c r="B70" s="279"/>
      <c r="C70" s="284"/>
      <c r="D70" s="406" t="s">
        <v>2184</v>
      </c>
      <c r="E70" s="406"/>
      <c r="F70" s="406"/>
      <c r="G70" s="406"/>
      <c r="H70" s="406"/>
      <c r="I70" s="406"/>
      <c r="J70" s="406"/>
      <c r="K70" s="280"/>
    </row>
    <row r="71" spans="2:11" s="1" customFormat="1" ht="12.75" customHeight="1">
      <c r="B71" s="288"/>
      <c r="C71" s="289"/>
      <c r="D71" s="289"/>
      <c r="E71" s="289"/>
      <c r="F71" s="289"/>
      <c r="G71" s="289"/>
      <c r="H71" s="289"/>
      <c r="I71" s="289"/>
      <c r="J71" s="289"/>
      <c r="K71" s="290"/>
    </row>
    <row r="72" spans="2:11" s="1" customFormat="1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spans="2:11" s="1" customFormat="1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spans="2:11" s="1" customFormat="1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spans="2:11" s="1" customFormat="1" ht="45" customHeight="1">
      <c r="B75" s="296"/>
      <c r="C75" s="401" t="s">
        <v>2185</v>
      </c>
      <c r="D75" s="401"/>
      <c r="E75" s="401"/>
      <c r="F75" s="401"/>
      <c r="G75" s="401"/>
      <c r="H75" s="401"/>
      <c r="I75" s="401"/>
      <c r="J75" s="401"/>
      <c r="K75" s="297"/>
    </row>
    <row r="76" spans="2:11" s="1" customFormat="1" ht="17.25" customHeight="1">
      <c r="B76" s="296"/>
      <c r="C76" s="298" t="s">
        <v>2186</v>
      </c>
      <c r="D76" s="298"/>
      <c r="E76" s="298"/>
      <c r="F76" s="298" t="s">
        <v>2187</v>
      </c>
      <c r="G76" s="299"/>
      <c r="H76" s="298" t="s">
        <v>56</v>
      </c>
      <c r="I76" s="298" t="s">
        <v>59</v>
      </c>
      <c r="J76" s="298" t="s">
        <v>2188</v>
      </c>
      <c r="K76" s="297"/>
    </row>
    <row r="77" spans="2:11" s="1" customFormat="1" ht="17.25" customHeight="1">
      <c r="B77" s="296"/>
      <c r="C77" s="300" t="s">
        <v>2189</v>
      </c>
      <c r="D77" s="300"/>
      <c r="E77" s="300"/>
      <c r="F77" s="301" t="s">
        <v>2190</v>
      </c>
      <c r="G77" s="302"/>
      <c r="H77" s="300"/>
      <c r="I77" s="300"/>
      <c r="J77" s="300" t="s">
        <v>2191</v>
      </c>
      <c r="K77" s="297"/>
    </row>
    <row r="78" spans="2:11" s="1" customFormat="1" ht="5.25" customHeight="1">
      <c r="B78" s="296"/>
      <c r="C78" s="303"/>
      <c r="D78" s="303"/>
      <c r="E78" s="303"/>
      <c r="F78" s="303"/>
      <c r="G78" s="304"/>
      <c r="H78" s="303"/>
      <c r="I78" s="303"/>
      <c r="J78" s="303"/>
      <c r="K78" s="297"/>
    </row>
    <row r="79" spans="2:11" s="1" customFormat="1" ht="15" customHeight="1">
      <c r="B79" s="296"/>
      <c r="C79" s="285" t="s">
        <v>55</v>
      </c>
      <c r="D79" s="303"/>
      <c r="E79" s="303"/>
      <c r="F79" s="305" t="s">
        <v>2192</v>
      </c>
      <c r="G79" s="304"/>
      <c r="H79" s="285" t="s">
        <v>2193</v>
      </c>
      <c r="I79" s="285" t="s">
        <v>2194</v>
      </c>
      <c r="J79" s="285">
        <v>20</v>
      </c>
      <c r="K79" s="297"/>
    </row>
    <row r="80" spans="2:11" s="1" customFormat="1" ht="15" customHeight="1">
      <c r="B80" s="296"/>
      <c r="C80" s="285" t="s">
        <v>2195</v>
      </c>
      <c r="D80" s="285"/>
      <c r="E80" s="285"/>
      <c r="F80" s="305" t="s">
        <v>2192</v>
      </c>
      <c r="G80" s="304"/>
      <c r="H80" s="285" t="s">
        <v>2196</v>
      </c>
      <c r="I80" s="285" t="s">
        <v>2194</v>
      </c>
      <c r="J80" s="285">
        <v>120</v>
      </c>
      <c r="K80" s="297"/>
    </row>
    <row r="81" spans="2:11" s="1" customFormat="1" ht="15" customHeight="1">
      <c r="B81" s="306"/>
      <c r="C81" s="285" t="s">
        <v>2197</v>
      </c>
      <c r="D81" s="285"/>
      <c r="E81" s="285"/>
      <c r="F81" s="305" t="s">
        <v>2198</v>
      </c>
      <c r="G81" s="304"/>
      <c r="H81" s="285" t="s">
        <v>2199</v>
      </c>
      <c r="I81" s="285" t="s">
        <v>2194</v>
      </c>
      <c r="J81" s="285">
        <v>50</v>
      </c>
      <c r="K81" s="297"/>
    </row>
    <row r="82" spans="2:11" s="1" customFormat="1" ht="15" customHeight="1">
      <c r="B82" s="306"/>
      <c r="C82" s="285" t="s">
        <v>2200</v>
      </c>
      <c r="D82" s="285"/>
      <c r="E82" s="285"/>
      <c r="F82" s="305" t="s">
        <v>2192</v>
      </c>
      <c r="G82" s="304"/>
      <c r="H82" s="285" t="s">
        <v>2201</v>
      </c>
      <c r="I82" s="285" t="s">
        <v>2202</v>
      </c>
      <c r="J82" s="285"/>
      <c r="K82" s="297"/>
    </row>
    <row r="83" spans="2:11" s="1" customFormat="1" ht="15" customHeight="1">
      <c r="B83" s="306"/>
      <c r="C83" s="307" t="s">
        <v>2203</v>
      </c>
      <c r="D83" s="307"/>
      <c r="E83" s="307"/>
      <c r="F83" s="308" t="s">
        <v>2198</v>
      </c>
      <c r="G83" s="307"/>
      <c r="H83" s="307" t="s">
        <v>2204</v>
      </c>
      <c r="I83" s="307" t="s">
        <v>2194</v>
      </c>
      <c r="J83" s="307">
        <v>15</v>
      </c>
      <c r="K83" s="297"/>
    </row>
    <row r="84" spans="2:11" s="1" customFormat="1" ht="15" customHeight="1">
      <c r="B84" s="306"/>
      <c r="C84" s="307" t="s">
        <v>2205</v>
      </c>
      <c r="D84" s="307"/>
      <c r="E84" s="307"/>
      <c r="F84" s="308" t="s">
        <v>2198</v>
      </c>
      <c r="G84" s="307"/>
      <c r="H84" s="307" t="s">
        <v>2206</v>
      </c>
      <c r="I84" s="307" t="s">
        <v>2194</v>
      </c>
      <c r="J84" s="307">
        <v>15</v>
      </c>
      <c r="K84" s="297"/>
    </row>
    <row r="85" spans="2:11" s="1" customFormat="1" ht="15" customHeight="1">
      <c r="B85" s="306"/>
      <c r="C85" s="307" t="s">
        <v>2207</v>
      </c>
      <c r="D85" s="307"/>
      <c r="E85" s="307"/>
      <c r="F85" s="308" t="s">
        <v>2198</v>
      </c>
      <c r="G85" s="307"/>
      <c r="H85" s="307" t="s">
        <v>2208</v>
      </c>
      <c r="I85" s="307" t="s">
        <v>2194</v>
      </c>
      <c r="J85" s="307">
        <v>20</v>
      </c>
      <c r="K85" s="297"/>
    </row>
    <row r="86" spans="2:11" s="1" customFormat="1" ht="15" customHeight="1">
      <c r="B86" s="306"/>
      <c r="C86" s="307" t="s">
        <v>2209</v>
      </c>
      <c r="D86" s="307"/>
      <c r="E86" s="307"/>
      <c r="F86" s="308" t="s">
        <v>2198</v>
      </c>
      <c r="G86" s="307"/>
      <c r="H86" s="307" t="s">
        <v>2210</v>
      </c>
      <c r="I86" s="307" t="s">
        <v>2194</v>
      </c>
      <c r="J86" s="307">
        <v>20</v>
      </c>
      <c r="K86" s="297"/>
    </row>
    <row r="87" spans="2:11" s="1" customFormat="1" ht="15" customHeight="1">
      <c r="B87" s="306"/>
      <c r="C87" s="285" t="s">
        <v>2211</v>
      </c>
      <c r="D87" s="285"/>
      <c r="E87" s="285"/>
      <c r="F87" s="305" t="s">
        <v>2198</v>
      </c>
      <c r="G87" s="304"/>
      <c r="H87" s="285" t="s">
        <v>2212</v>
      </c>
      <c r="I87" s="285" t="s">
        <v>2194</v>
      </c>
      <c r="J87" s="285">
        <v>50</v>
      </c>
      <c r="K87" s="297"/>
    </row>
    <row r="88" spans="2:11" s="1" customFormat="1" ht="15" customHeight="1">
      <c r="B88" s="306"/>
      <c r="C88" s="285" t="s">
        <v>2213</v>
      </c>
      <c r="D88" s="285"/>
      <c r="E88" s="285"/>
      <c r="F88" s="305" t="s">
        <v>2198</v>
      </c>
      <c r="G88" s="304"/>
      <c r="H88" s="285" t="s">
        <v>2214</v>
      </c>
      <c r="I88" s="285" t="s">
        <v>2194</v>
      </c>
      <c r="J88" s="285">
        <v>20</v>
      </c>
      <c r="K88" s="297"/>
    </row>
    <row r="89" spans="2:11" s="1" customFormat="1" ht="15" customHeight="1">
      <c r="B89" s="306"/>
      <c r="C89" s="285" t="s">
        <v>2215</v>
      </c>
      <c r="D89" s="285"/>
      <c r="E89" s="285"/>
      <c r="F89" s="305" t="s">
        <v>2198</v>
      </c>
      <c r="G89" s="304"/>
      <c r="H89" s="285" t="s">
        <v>2216</v>
      </c>
      <c r="I89" s="285" t="s">
        <v>2194</v>
      </c>
      <c r="J89" s="285">
        <v>20</v>
      </c>
      <c r="K89" s="297"/>
    </row>
    <row r="90" spans="2:11" s="1" customFormat="1" ht="15" customHeight="1">
      <c r="B90" s="306"/>
      <c r="C90" s="285" t="s">
        <v>2217</v>
      </c>
      <c r="D90" s="285"/>
      <c r="E90" s="285"/>
      <c r="F90" s="305" t="s">
        <v>2198</v>
      </c>
      <c r="G90" s="304"/>
      <c r="H90" s="285" t="s">
        <v>2218</v>
      </c>
      <c r="I90" s="285" t="s">
        <v>2194</v>
      </c>
      <c r="J90" s="285">
        <v>50</v>
      </c>
      <c r="K90" s="297"/>
    </row>
    <row r="91" spans="2:11" s="1" customFormat="1" ht="15" customHeight="1">
      <c r="B91" s="306"/>
      <c r="C91" s="285" t="s">
        <v>2219</v>
      </c>
      <c r="D91" s="285"/>
      <c r="E91" s="285"/>
      <c r="F91" s="305" t="s">
        <v>2198</v>
      </c>
      <c r="G91" s="304"/>
      <c r="H91" s="285" t="s">
        <v>2219</v>
      </c>
      <c r="I91" s="285" t="s">
        <v>2194</v>
      </c>
      <c r="J91" s="285">
        <v>50</v>
      </c>
      <c r="K91" s="297"/>
    </row>
    <row r="92" spans="2:11" s="1" customFormat="1" ht="15" customHeight="1">
      <c r="B92" s="306"/>
      <c r="C92" s="285" t="s">
        <v>2220</v>
      </c>
      <c r="D92" s="285"/>
      <c r="E92" s="285"/>
      <c r="F92" s="305" t="s">
        <v>2198</v>
      </c>
      <c r="G92" s="304"/>
      <c r="H92" s="285" t="s">
        <v>2221</v>
      </c>
      <c r="I92" s="285" t="s">
        <v>2194</v>
      </c>
      <c r="J92" s="285">
        <v>255</v>
      </c>
      <c r="K92" s="297"/>
    </row>
    <row r="93" spans="2:11" s="1" customFormat="1" ht="15" customHeight="1">
      <c r="B93" s="306"/>
      <c r="C93" s="285" t="s">
        <v>2222</v>
      </c>
      <c r="D93" s="285"/>
      <c r="E93" s="285"/>
      <c r="F93" s="305" t="s">
        <v>2192</v>
      </c>
      <c r="G93" s="304"/>
      <c r="H93" s="285" t="s">
        <v>2223</v>
      </c>
      <c r="I93" s="285" t="s">
        <v>2224</v>
      </c>
      <c r="J93" s="285"/>
      <c r="K93" s="297"/>
    </row>
    <row r="94" spans="2:11" s="1" customFormat="1" ht="15" customHeight="1">
      <c r="B94" s="306"/>
      <c r="C94" s="285" t="s">
        <v>2225</v>
      </c>
      <c r="D94" s="285"/>
      <c r="E94" s="285"/>
      <c r="F94" s="305" t="s">
        <v>2192</v>
      </c>
      <c r="G94" s="304"/>
      <c r="H94" s="285" t="s">
        <v>2226</v>
      </c>
      <c r="I94" s="285" t="s">
        <v>2227</v>
      </c>
      <c r="J94" s="285"/>
      <c r="K94" s="297"/>
    </row>
    <row r="95" spans="2:11" s="1" customFormat="1" ht="15" customHeight="1">
      <c r="B95" s="306"/>
      <c r="C95" s="285" t="s">
        <v>2228</v>
      </c>
      <c r="D95" s="285"/>
      <c r="E95" s="285"/>
      <c r="F95" s="305" t="s">
        <v>2192</v>
      </c>
      <c r="G95" s="304"/>
      <c r="H95" s="285" t="s">
        <v>2228</v>
      </c>
      <c r="I95" s="285" t="s">
        <v>2227</v>
      </c>
      <c r="J95" s="285"/>
      <c r="K95" s="297"/>
    </row>
    <row r="96" spans="2:11" s="1" customFormat="1" ht="15" customHeight="1">
      <c r="B96" s="306"/>
      <c r="C96" s="285" t="s">
        <v>40</v>
      </c>
      <c r="D96" s="285"/>
      <c r="E96" s="285"/>
      <c r="F96" s="305" t="s">
        <v>2192</v>
      </c>
      <c r="G96" s="304"/>
      <c r="H96" s="285" t="s">
        <v>2229</v>
      </c>
      <c r="I96" s="285" t="s">
        <v>2227</v>
      </c>
      <c r="J96" s="285"/>
      <c r="K96" s="297"/>
    </row>
    <row r="97" spans="2:11" s="1" customFormat="1" ht="15" customHeight="1">
      <c r="B97" s="306"/>
      <c r="C97" s="285" t="s">
        <v>50</v>
      </c>
      <c r="D97" s="285"/>
      <c r="E97" s="285"/>
      <c r="F97" s="305" t="s">
        <v>2192</v>
      </c>
      <c r="G97" s="304"/>
      <c r="H97" s="285" t="s">
        <v>2230</v>
      </c>
      <c r="I97" s="285" t="s">
        <v>2227</v>
      </c>
      <c r="J97" s="285"/>
      <c r="K97" s="297"/>
    </row>
    <row r="98" spans="2:11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pans="2:11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pans="2:11" s="1" customFormat="1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spans="2:11" s="1" customFormat="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spans="2:11" s="1" customFormat="1" ht="45" customHeight="1">
      <c r="B102" s="296"/>
      <c r="C102" s="401" t="s">
        <v>2231</v>
      </c>
      <c r="D102" s="401"/>
      <c r="E102" s="401"/>
      <c r="F102" s="401"/>
      <c r="G102" s="401"/>
      <c r="H102" s="401"/>
      <c r="I102" s="401"/>
      <c r="J102" s="401"/>
      <c r="K102" s="297"/>
    </row>
    <row r="103" spans="2:11" s="1" customFormat="1" ht="17.25" customHeight="1">
      <c r="B103" s="296"/>
      <c r="C103" s="298" t="s">
        <v>2186</v>
      </c>
      <c r="D103" s="298"/>
      <c r="E103" s="298"/>
      <c r="F103" s="298" t="s">
        <v>2187</v>
      </c>
      <c r="G103" s="299"/>
      <c r="H103" s="298" t="s">
        <v>56</v>
      </c>
      <c r="I103" s="298" t="s">
        <v>59</v>
      </c>
      <c r="J103" s="298" t="s">
        <v>2188</v>
      </c>
      <c r="K103" s="297"/>
    </row>
    <row r="104" spans="2:11" s="1" customFormat="1" ht="17.25" customHeight="1">
      <c r="B104" s="296"/>
      <c r="C104" s="300" t="s">
        <v>2189</v>
      </c>
      <c r="D104" s="300"/>
      <c r="E104" s="300"/>
      <c r="F104" s="301" t="s">
        <v>2190</v>
      </c>
      <c r="G104" s="302"/>
      <c r="H104" s="300"/>
      <c r="I104" s="300"/>
      <c r="J104" s="300" t="s">
        <v>2191</v>
      </c>
      <c r="K104" s="297"/>
    </row>
    <row r="105" spans="2:11" s="1" customFormat="1" ht="5.25" customHeight="1">
      <c r="B105" s="296"/>
      <c r="C105" s="298"/>
      <c r="D105" s="298"/>
      <c r="E105" s="298"/>
      <c r="F105" s="298"/>
      <c r="G105" s="314"/>
      <c r="H105" s="298"/>
      <c r="I105" s="298"/>
      <c r="J105" s="298"/>
      <c r="K105" s="297"/>
    </row>
    <row r="106" spans="2:11" s="1" customFormat="1" ht="15" customHeight="1">
      <c r="B106" s="296"/>
      <c r="C106" s="285" t="s">
        <v>55</v>
      </c>
      <c r="D106" s="303"/>
      <c r="E106" s="303"/>
      <c r="F106" s="305" t="s">
        <v>2192</v>
      </c>
      <c r="G106" s="314"/>
      <c r="H106" s="285" t="s">
        <v>2232</v>
      </c>
      <c r="I106" s="285" t="s">
        <v>2194</v>
      </c>
      <c r="J106" s="285">
        <v>20</v>
      </c>
      <c r="K106" s="297"/>
    </row>
    <row r="107" spans="2:11" s="1" customFormat="1" ht="15" customHeight="1">
      <c r="B107" s="296"/>
      <c r="C107" s="285" t="s">
        <v>2195</v>
      </c>
      <c r="D107" s="285"/>
      <c r="E107" s="285"/>
      <c r="F107" s="305" t="s">
        <v>2192</v>
      </c>
      <c r="G107" s="285"/>
      <c r="H107" s="285" t="s">
        <v>2232</v>
      </c>
      <c r="I107" s="285" t="s">
        <v>2194</v>
      </c>
      <c r="J107" s="285">
        <v>120</v>
      </c>
      <c r="K107" s="297"/>
    </row>
    <row r="108" spans="2:11" s="1" customFormat="1" ht="15" customHeight="1">
      <c r="B108" s="306"/>
      <c r="C108" s="285" t="s">
        <v>2197</v>
      </c>
      <c r="D108" s="285"/>
      <c r="E108" s="285"/>
      <c r="F108" s="305" t="s">
        <v>2198</v>
      </c>
      <c r="G108" s="285"/>
      <c r="H108" s="285" t="s">
        <v>2232</v>
      </c>
      <c r="I108" s="285" t="s">
        <v>2194</v>
      </c>
      <c r="J108" s="285">
        <v>50</v>
      </c>
      <c r="K108" s="297"/>
    </row>
    <row r="109" spans="2:11" s="1" customFormat="1" ht="15" customHeight="1">
      <c r="B109" s="306"/>
      <c r="C109" s="285" t="s">
        <v>2200</v>
      </c>
      <c r="D109" s="285"/>
      <c r="E109" s="285"/>
      <c r="F109" s="305" t="s">
        <v>2192</v>
      </c>
      <c r="G109" s="285"/>
      <c r="H109" s="285" t="s">
        <v>2232</v>
      </c>
      <c r="I109" s="285" t="s">
        <v>2202</v>
      </c>
      <c r="J109" s="285"/>
      <c r="K109" s="297"/>
    </row>
    <row r="110" spans="2:11" s="1" customFormat="1" ht="15" customHeight="1">
      <c r="B110" s="306"/>
      <c r="C110" s="285" t="s">
        <v>2211</v>
      </c>
      <c r="D110" s="285"/>
      <c r="E110" s="285"/>
      <c r="F110" s="305" t="s">
        <v>2198</v>
      </c>
      <c r="G110" s="285"/>
      <c r="H110" s="285" t="s">
        <v>2232</v>
      </c>
      <c r="I110" s="285" t="s">
        <v>2194</v>
      </c>
      <c r="J110" s="285">
        <v>50</v>
      </c>
      <c r="K110" s="297"/>
    </row>
    <row r="111" spans="2:11" s="1" customFormat="1" ht="15" customHeight="1">
      <c r="B111" s="306"/>
      <c r="C111" s="285" t="s">
        <v>2219</v>
      </c>
      <c r="D111" s="285"/>
      <c r="E111" s="285"/>
      <c r="F111" s="305" t="s">
        <v>2198</v>
      </c>
      <c r="G111" s="285"/>
      <c r="H111" s="285" t="s">
        <v>2232</v>
      </c>
      <c r="I111" s="285" t="s">
        <v>2194</v>
      </c>
      <c r="J111" s="285">
        <v>50</v>
      </c>
      <c r="K111" s="297"/>
    </row>
    <row r="112" spans="2:11" s="1" customFormat="1" ht="15" customHeight="1">
      <c r="B112" s="306"/>
      <c r="C112" s="285" t="s">
        <v>2217</v>
      </c>
      <c r="D112" s="285"/>
      <c r="E112" s="285"/>
      <c r="F112" s="305" t="s">
        <v>2198</v>
      </c>
      <c r="G112" s="285"/>
      <c r="H112" s="285" t="s">
        <v>2232</v>
      </c>
      <c r="I112" s="285" t="s">
        <v>2194</v>
      </c>
      <c r="J112" s="285">
        <v>50</v>
      </c>
      <c r="K112" s="297"/>
    </row>
    <row r="113" spans="2:11" s="1" customFormat="1" ht="15" customHeight="1">
      <c r="B113" s="306"/>
      <c r="C113" s="285" t="s">
        <v>55</v>
      </c>
      <c r="D113" s="285"/>
      <c r="E113" s="285"/>
      <c r="F113" s="305" t="s">
        <v>2192</v>
      </c>
      <c r="G113" s="285"/>
      <c r="H113" s="285" t="s">
        <v>2233</v>
      </c>
      <c r="I113" s="285" t="s">
        <v>2194</v>
      </c>
      <c r="J113" s="285">
        <v>20</v>
      </c>
      <c r="K113" s="297"/>
    </row>
    <row r="114" spans="2:11" s="1" customFormat="1" ht="15" customHeight="1">
      <c r="B114" s="306"/>
      <c r="C114" s="285" t="s">
        <v>2234</v>
      </c>
      <c r="D114" s="285"/>
      <c r="E114" s="285"/>
      <c r="F114" s="305" t="s">
        <v>2192</v>
      </c>
      <c r="G114" s="285"/>
      <c r="H114" s="285" t="s">
        <v>2235</v>
      </c>
      <c r="I114" s="285" t="s">
        <v>2194</v>
      </c>
      <c r="J114" s="285">
        <v>120</v>
      </c>
      <c r="K114" s="297"/>
    </row>
    <row r="115" spans="2:11" s="1" customFormat="1" ht="15" customHeight="1">
      <c r="B115" s="306"/>
      <c r="C115" s="285" t="s">
        <v>40</v>
      </c>
      <c r="D115" s="285"/>
      <c r="E115" s="285"/>
      <c r="F115" s="305" t="s">
        <v>2192</v>
      </c>
      <c r="G115" s="285"/>
      <c r="H115" s="285" t="s">
        <v>2236</v>
      </c>
      <c r="I115" s="285" t="s">
        <v>2227</v>
      </c>
      <c r="J115" s="285"/>
      <c r="K115" s="297"/>
    </row>
    <row r="116" spans="2:11" s="1" customFormat="1" ht="15" customHeight="1">
      <c r="B116" s="306"/>
      <c r="C116" s="285" t="s">
        <v>50</v>
      </c>
      <c r="D116" s="285"/>
      <c r="E116" s="285"/>
      <c r="F116" s="305" t="s">
        <v>2192</v>
      </c>
      <c r="G116" s="285"/>
      <c r="H116" s="285" t="s">
        <v>2237</v>
      </c>
      <c r="I116" s="285" t="s">
        <v>2227</v>
      </c>
      <c r="J116" s="285"/>
      <c r="K116" s="297"/>
    </row>
    <row r="117" spans="2:11" s="1" customFormat="1" ht="15" customHeight="1">
      <c r="B117" s="306"/>
      <c r="C117" s="285" t="s">
        <v>59</v>
      </c>
      <c r="D117" s="285"/>
      <c r="E117" s="285"/>
      <c r="F117" s="305" t="s">
        <v>2192</v>
      </c>
      <c r="G117" s="285"/>
      <c r="H117" s="285" t="s">
        <v>2238</v>
      </c>
      <c r="I117" s="285" t="s">
        <v>2239</v>
      </c>
      <c r="J117" s="285"/>
      <c r="K117" s="297"/>
    </row>
    <row r="118" spans="2:11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pans="2:11" s="1" customFormat="1" ht="18.75" customHeight="1">
      <c r="B119" s="316"/>
      <c r="C119" s="282"/>
      <c r="D119" s="282"/>
      <c r="E119" s="282"/>
      <c r="F119" s="317"/>
      <c r="G119" s="282"/>
      <c r="H119" s="282"/>
      <c r="I119" s="282"/>
      <c r="J119" s="282"/>
      <c r="K119" s="316"/>
    </row>
    <row r="120" spans="2:11" s="1" customFormat="1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spans="2:1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pans="2:11" s="1" customFormat="1" ht="45" customHeight="1">
      <c r="B122" s="321"/>
      <c r="C122" s="402" t="s">
        <v>2240</v>
      </c>
      <c r="D122" s="402"/>
      <c r="E122" s="402"/>
      <c r="F122" s="402"/>
      <c r="G122" s="402"/>
      <c r="H122" s="402"/>
      <c r="I122" s="402"/>
      <c r="J122" s="402"/>
      <c r="K122" s="322"/>
    </row>
    <row r="123" spans="2:11" s="1" customFormat="1" ht="17.25" customHeight="1">
      <c r="B123" s="323"/>
      <c r="C123" s="298" t="s">
        <v>2186</v>
      </c>
      <c r="D123" s="298"/>
      <c r="E123" s="298"/>
      <c r="F123" s="298" t="s">
        <v>2187</v>
      </c>
      <c r="G123" s="299"/>
      <c r="H123" s="298" t="s">
        <v>56</v>
      </c>
      <c r="I123" s="298" t="s">
        <v>59</v>
      </c>
      <c r="J123" s="298" t="s">
        <v>2188</v>
      </c>
      <c r="K123" s="324"/>
    </row>
    <row r="124" spans="2:11" s="1" customFormat="1" ht="17.25" customHeight="1">
      <c r="B124" s="323"/>
      <c r="C124" s="300" t="s">
        <v>2189</v>
      </c>
      <c r="D124" s="300"/>
      <c r="E124" s="300"/>
      <c r="F124" s="301" t="s">
        <v>2190</v>
      </c>
      <c r="G124" s="302"/>
      <c r="H124" s="300"/>
      <c r="I124" s="300"/>
      <c r="J124" s="300" t="s">
        <v>2191</v>
      </c>
      <c r="K124" s="324"/>
    </row>
    <row r="125" spans="2:11" s="1" customFormat="1" ht="5.25" customHeight="1">
      <c r="B125" s="325"/>
      <c r="C125" s="303"/>
      <c r="D125" s="303"/>
      <c r="E125" s="303"/>
      <c r="F125" s="303"/>
      <c r="G125" s="285"/>
      <c r="H125" s="303"/>
      <c r="I125" s="303"/>
      <c r="J125" s="303"/>
      <c r="K125" s="326"/>
    </row>
    <row r="126" spans="2:11" s="1" customFormat="1" ht="15" customHeight="1">
      <c r="B126" s="325"/>
      <c r="C126" s="285" t="s">
        <v>2195</v>
      </c>
      <c r="D126" s="303"/>
      <c r="E126" s="303"/>
      <c r="F126" s="305" t="s">
        <v>2192</v>
      </c>
      <c r="G126" s="285"/>
      <c r="H126" s="285" t="s">
        <v>2232</v>
      </c>
      <c r="I126" s="285" t="s">
        <v>2194</v>
      </c>
      <c r="J126" s="285">
        <v>120</v>
      </c>
      <c r="K126" s="327"/>
    </row>
    <row r="127" spans="2:11" s="1" customFormat="1" ht="15" customHeight="1">
      <c r="B127" s="325"/>
      <c r="C127" s="285" t="s">
        <v>2241</v>
      </c>
      <c r="D127" s="285"/>
      <c r="E127" s="285"/>
      <c r="F127" s="305" t="s">
        <v>2192</v>
      </c>
      <c r="G127" s="285"/>
      <c r="H127" s="285" t="s">
        <v>2242</v>
      </c>
      <c r="I127" s="285" t="s">
        <v>2194</v>
      </c>
      <c r="J127" s="285" t="s">
        <v>2243</v>
      </c>
      <c r="K127" s="327"/>
    </row>
    <row r="128" spans="2:11" s="1" customFormat="1" ht="15" customHeight="1">
      <c r="B128" s="325"/>
      <c r="C128" s="285" t="s">
        <v>2140</v>
      </c>
      <c r="D128" s="285"/>
      <c r="E128" s="285"/>
      <c r="F128" s="305" t="s">
        <v>2192</v>
      </c>
      <c r="G128" s="285"/>
      <c r="H128" s="285" t="s">
        <v>2244</v>
      </c>
      <c r="I128" s="285" t="s">
        <v>2194</v>
      </c>
      <c r="J128" s="285" t="s">
        <v>2243</v>
      </c>
      <c r="K128" s="327"/>
    </row>
    <row r="129" spans="2:11" s="1" customFormat="1" ht="15" customHeight="1">
      <c r="B129" s="325"/>
      <c r="C129" s="285" t="s">
        <v>2203</v>
      </c>
      <c r="D129" s="285"/>
      <c r="E129" s="285"/>
      <c r="F129" s="305" t="s">
        <v>2198</v>
      </c>
      <c r="G129" s="285"/>
      <c r="H129" s="285" t="s">
        <v>2204</v>
      </c>
      <c r="I129" s="285" t="s">
        <v>2194</v>
      </c>
      <c r="J129" s="285">
        <v>15</v>
      </c>
      <c r="K129" s="327"/>
    </row>
    <row r="130" spans="2:11" s="1" customFormat="1" ht="15" customHeight="1">
      <c r="B130" s="325"/>
      <c r="C130" s="307" t="s">
        <v>2205</v>
      </c>
      <c r="D130" s="307"/>
      <c r="E130" s="307"/>
      <c r="F130" s="308" t="s">
        <v>2198</v>
      </c>
      <c r="G130" s="307"/>
      <c r="H130" s="307" t="s">
        <v>2206</v>
      </c>
      <c r="I130" s="307" t="s">
        <v>2194</v>
      </c>
      <c r="J130" s="307">
        <v>15</v>
      </c>
      <c r="K130" s="327"/>
    </row>
    <row r="131" spans="2:11" s="1" customFormat="1" ht="15" customHeight="1">
      <c r="B131" s="325"/>
      <c r="C131" s="307" t="s">
        <v>2207</v>
      </c>
      <c r="D131" s="307"/>
      <c r="E131" s="307"/>
      <c r="F131" s="308" t="s">
        <v>2198</v>
      </c>
      <c r="G131" s="307"/>
      <c r="H131" s="307" t="s">
        <v>2208</v>
      </c>
      <c r="I131" s="307" t="s">
        <v>2194</v>
      </c>
      <c r="J131" s="307">
        <v>20</v>
      </c>
      <c r="K131" s="327"/>
    </row>
    <row r="132" spans="2:11" s="1" customFormat="1" ht="15" customHeight="1">
      <c r="B132" s="325"/>
      <c r="C132" s="307" t="s">
        <v>2209</v>
      </c>
      <c r="D132" s="307"/>
      <c r="E132" s="307"/>
      <c r="F132" s="308" t="s">
        <v>2198</v>
      </c>
      <c r="G132" s="307"/>
      <c r="H132" s="307" t="s">
        <v>2210</v>
      </c>
      <c r="I132" s="307" t="s">
        <v>2194</v>
      </c>
      <c r="J132" s="307">
        <v>20</v>
      </c>
      <c r="K132" s="327"/>
    </row>
    <row r="133" spans="2:11" s="1" customFormat="1" ht="15" customHeight="1">
      <c r="B133" s="325"/>
      <c r="C133" s="285" t="s">
        <v>2197</v>
      </c>
      <c r="D133" s="285"/>
      <c r="E133" s="285"/>
      <c r="F133" s="305" t="s">
        <v>2198</v>
      </c>
      <c r="G133" s="285"/>
      <c r="H133" s="285" t="s">
        <v>2232</v>
      </c>
      <c r="I133" s="285" t="s">
        <v>2194</v>
      </c>
      <c r="J133" s="285">
        <v>50</v>
      </c>
      <c r="K133" s="327"/>
    </row>
    <row r="134" spans="2:11" s="1" customFormat="1" ht="15" customHeight="1">
      <c r="B134" s="325"/>
      <c r="C134" s="285" t="s">
        <v>2211</v>
      </c>
      <c r="D134" s="285"/>
      <c r="E134" s="285"/>
      <c r="F134" s="305" t="s">
        <v>2198</v>
      </c>
      <c r="G134" s="285"/>
      <c r="H134" s="285" t="s">
        <v>2232</v>
      </c>
      <c r="I134" s="285" t="s">
        <v>2194</v>
      </c>
      <c r="J134" s="285">
        <v>50</v>
      </c>
      <c r="K134" s="327"/>
    </row>
    <row r="135" spans="2:11" s="1" customFormat="1" ht="15" customHeight="1">
      <c r="B135" s="325"/>
      <c r="C135" s="285" t="s">
        <v>2217</v>
      </c>
      <c r="D135" s="285"/>
      <c r="E135" s="285"/>
      <c r="F135" s="305" t="s">
        <v>2198</v>
      </c>
      <c r="G135" s="285"/>
      <c r="H135" s="285" t="s">
        <v>2232</v>
      </c>
      <c r="I135" s="285" t="s">
        <v>2194</v>
      </c>
      <c r="J135" s="285">
        <v>50</v>
      </c>
      <c r="K135" s="327"/>
    </row>
    <row r="136" spans="2:11" s="1" customFormat="1" ht="15" customHeight="1">
      <c r="B136" s="325"/>
      <c r="C136" s="285" t="s">
        <v>2219</v>
      </c>
      <c r="D136" s="285"/>
      <c r="E136" s="285"/>
      <c r="F136" s="305" t="s">
        <v>2198</v>
      </c>
      <c r="G136" s="285"/>
      <c r="H136" s="285" t="s">
        <v>2232</v>
      </c>
      <c r="I136" s="285" t="s">
        <v>2194</v>
      </c>
      <c r="J136" s="285">
        <v>50</v>
      </c>
      <c r="K136" s="327"/>
    </row>
    <row r="137" spans="2:11" s="1" customFormat="1" ht="15" customHeight="1">
      <c r="B137" s="325"/>
      <c r="C137" s="285" t="s">
        <v>2220</v>
      </c>
      <c r="D137" s="285"/>
      <c r="E137" s="285"/>
      <c r="F137" s="305" t="s">
        <v>2198</v>
      </c>
      <c r="G137" s="285"/>
      <c r="H137" s="285" t="s">
        <v>2245</v>
      </c>
      <c r="I137" s="285" t="s">
        <v>2194</v>
      </c>
      <c r="J137" s="285">
        <v>255</v>
      </c>
      <c r="K137" s="327"/>
    </row>
    <row r="138" spans="2:11" s="1" customFormat="1" ht="15" customHeight="1">
      <c r="B138" s="325"/>
      <c r="C138" s="285" t="s">
        <v>2222</v>
      </c>
      <c r="D138" s="285"/>
      <c r="E138" s="285"/>
      <c r="F138" s="305" t="s">
        <v>2192</v>
      </c>
      <c r="G138" s="285"/>
      <c r="H138" s="285" t="s">
        <v>2246</v>
      </c>
      <c r="I138" s="285" t="s">
        <v>2224</v>
      </c>
      <c r="J138" s="285"/>
      <c r="K138" s="327"/>
    </row>
    <row r="139" spans="2:11" s="1" customFormat="1" ht="15" customHeight="1">
      <c r="B139" s="325"/>
      <c r="C139" s="285" t="s">
        <v>2225</v>
      </c>
      <c r="D139" s="285"/>
      <c r="E139" s="285"/>
      <c r="F139" s="305" t="s">
        <v>2192</v>
      </c>
      <c r="G139" s="285"/>
      <c r="H139" s="285" t="s">
        <v>2247</v>
      </c>
      <c r="I139" s="285" t="s">
        <v>2227</v>
      </c>
      <c r="J139" s="285"/>
      <c r="K139" s="327"/>
    </row>
    <row r="140" spans="2:11" s="1" customFormat="1" ht="15" customHeight="1">
      <c r="B140" s="325"/>
      <c r="C140" s="285" t="s">
        <v>2228</v>
      </c>
      <c r="D140" s="285"/>
      <c r="E140" s="285"/>
      <c r="F140" s="305" t="s">
        <v>2192</v>
      </c>
      <c r="G140" s="285"/>
      <c r="H140" s="285" t="s">
        <v>2228</v>
      </c>
      <c r="I140" s="285" t="s">
        <v>2227</v>
      </c>
      <c r="J140" s="285"/>
      <c r="K140" s="327"/>
    </row>
    <row r="141" spans="2:11" s="1" customFormat="1" ht="15" customHeight="1">
      <c r="B141" s="325"/>
      <c r="C141" s="285" t="s">
        <v>40</v>
      </c>
      <c r="D141" s="285"/>
      <c r="E141" s="285"/>
      <c r="F141" s="305" t="s">
        <v>2192</v>
      </c>
      <c r="G141" s="285"/>
      <c r="H141" s="285" t="s">
        <v>2248</v>
      </c>
      <c r="I141" s="285" t="s">
        <v>2227</v>
      </c>
      <c r="J141" s="285"/>
      <c r="K141" s="327"/>
    </row>
    <row r="142" spans="2:11" s="1" customFormat="1" ht="15" customHeight="1">
      <c r="B142" s="325"/>
      <c r="C142" s="285" t="s">
        <v>2249</v>
      </c>
      <c r="D142" s="285"/>
      <c r="E142" s="285"/>
      <c r="F142" s="305" t="s">
        <v>2192</v>
      </c>
      <c r="G142" s="285"/>
      <c r="H142" s="285" t="s">
        <v>2250</v>
      </c>
      <c r="I142" s="285" t="s">
        <v>2227</v>
      </c>
      <c r="J142" s="285"/>
      <c r="K142" s="327"/>
    </row>
    <row r="143" spans="2:11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pans="2:11" s="1" customFormat="1" ht="18.75" customHeight="1">
      <c r="B144" s="282"/>
      <c r="C144" s="282"/>
      <c r="D144" s="282"/>
      <c r="E144" s="282"/>
      <c r="F144" s="317"/>
      <c r="G144" s="282"/>
      <c r="H144" s="282"/>
      <c r="I144" s="282"/>
      <c r="J144" s="282"/>
      <c r="K144" s="282"/>
    </row>
    <row r="145" spans="2:11" s="1" customFormat="1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spans="2:11" s="1" customFormat="1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spans="2:11" s="1" customFormat="1" ht="45" customHeight="1">
      <c r="B147" s="296"/>
      <c r="C147" s="401" t="s">
        <v>2251</v>
      </c>
      <c r="D147" s="401"/>
      <c r="E147" s="401"/>
      <c r="F147" s="401"/>
      <c r="G147" s="401"/>
      <c r="H147" s="401"/>
      <c r="I147" s="401"/>
      <c r="J147" s="401"/>
      <c r="K147" s="297"/>
    </row>
    <row r="148" spans="2:11" s="1" customFormat="1" ht="17.25" customHeight="1">
      <c r="B148" s="296"/>
      <c r="C148" s="298" t="s">
        <v>2186</v>
      </c>
      <c r="D148" s="298"/>
      <c r="E148" s="298"/>
      <c r="F148" s="298" t="s">
        <v>2187</v>
      </c>
      <c r="G148" s="299"/>
      <c r="H148" s="298" t="s">
        <v>56</v>
      </c>
      <c r="I148" s="298" t="s">
        <v>59</v>
      </c>
      <c r="J148" s="298" t="s">
        <v>2188</v>
      </c>
      <c r="K148" s="297"/>
    </row>
    <row r="149" spans="2:11" s="1" customFormat="1" ht="17.25" customHeight="1">
      <c r="B149" s="296"/>
      <c r="C149" s="300" t="s">
        <v>2189</v>
      </c>
      <c r="D149" s="300"/>
      <c r="E149" s="300"/>
      <c r="F149" s="301" t="s">
        <v>2190</v>
      </c>
      <c r="G149" s="302"/>
      <c r="H149" s="300"/>
      <c r="I149" s="300"/>
      <c r="J149" s="300" t="s">
        <v>2191</v>
      </c>
      <c r="K149" s="297"/>
    </row>
    <row r="150" spans="2:11" s="1" customFormat="1" ht="5.25" customHeight="1">
      <c r="B150" s="306"/>
      <c r="C150" s="303"/>
      <c r="D150" s="303"/>
      <c r="E150" s="303"/>
      <c r="F150" s="303"/>
      <c r="G150" s="304"/>
      <c r="H150" s="303"/>
      <c r="I150" s="303"/>
      <c r="J150" s="303"/>
      <c r="K150" s="327"/>
    </row>
    <row r="151" spans="2:11" s="1" customFormat="1" ht="15" customHeight="1">
      <c r="B151" s="306"/>
      <c r="C151" s="331" t="s">
        <v>2195</v>
      </c>
      <c r="D151" s="285"/>
      <c r="E151" s="285"/>
      <c r="F151" s="332" t="s">
        <v>2192</v>
      </c>
      <c r="G151" s="285"/>
      <c r="H151" s="331" t="s">
        <v>2232</v>
      </c>
      <c r="I151" s="331" t="s">
        <v>2194</v>
      </c>
      <c r="J151" s="331">
        <v>120</v>
      </c>
      <c r="K151" s="327"/>
    </row>
    <row r="152" spans="2:11" s="1" customFormat="1" ht="15" customHeight="1">
      <c r="B152" s="306"/>
      <c r="C152" s="331" t="s">
        <v>2241</v>
      </c>
      <c r="D152" s="285"/>
      <c r="E152" s="285"/>
      <c r="F152" s="332" t="s">
        <v>2192</v>
      </c>
      <c r="G152" s="285"/>
      <c r="H152" s="331" t="s">
        <v>2252</v>
      </c>
      <c r="I152" s="331" t="s">
        <v>2194</v>
      </c>
      <c r="J152" s="331" t="s">
        <v>2243</v>
      </c>
      <c r="K152" s="327"/>
    </row>
    <row r="153" spans="2:11" s="1" customFormat="1" ht="15" customHeight="1">
      <c r="B153" s="306"/>
      <c r="C153" s="331" t="s">
        <v>2140</v>
      </c>
      <c r="D153" s="285"/>
      <c r="E153" s="285"/>
      <c r="F153" s="332" t="s">
        <v>2192</v>
      </c>
      <c r="G153" s="285"/>
      <c r="H153" s="331" t="s">
        <v>2253</v>
      </c>
      <c r="I153" s="331" t="s">
        <v>2194</v>
      </c>
      <c r="J153" s="331" t="s">
        <v>2243</v>
      </c>
      <c r="K153" s="327"/>
    </row>
    <row r="154" spans="2:11" s="1" customFormat="1" ht="15" customHeight="1">
      <c r="B154" s="306"/>
      <c r="C154" s="331" t="s">
        <v>2197</v>
      </c>
      <c r="D154" s="285"/>
      <c r="E154" s="285"/>
      <c r="F154" s="332" t="s">
        <v>2198</v>
      </c>
      <c r="G154" s="285"/>
      <c r="H154" s="331" t="s">
        <v>2232</v>
      </c>
      <c r="I154" s="331" t="s">
        <v>2194</v>
      </c>
      <c r="J154" s="331">
        <v>50</v>
      </c>
      <c r="K154" s="327"/>
    </row>
    <row r="155" spans="2:11" s="1" customFormat="1" ht="15" customHeight="1">
      <c r="B155" s="306"/>
      <c r="C155" s="331" t="s">
        <v>2200</v>
      </c>
      <c r="D155" s="285"/>
      <c r="E155" s="285"/>
      <c r="F155" s="332" t="s">
        <v>2192</v>
      </c>
      <c r="G155" s="285"/>
      <c r="H155" s="331" t="s">
        <v>2232</v>
      </c>
      <c r="I155" s="331" t="s">
        <v>2202</v>
      </c>
      <c r="J155" s="331"/>
      <c r="K155" s="327"/>
    </row>
    <row r="156" spans="2:11" s="1" customFormat="1" ht="15" customHeight="1">
      <c r="B156" s="306"/>
      <c r="C156" s="331" t="s">
        <v>2211</v>
      </c>
      <c r="D156" s="285"/>
      <c r="E156" s="285"/>
      <c r="F156" s="332" t="s">
        <v>2198</v>
      </c>
      <c r="G156" s="285"/>
      <c r="H156" s="331" t="s">
        <v>2232</v>
      </c>
      <c r="I156" s="331" t="s">
        <v>2194</v>
      </c>
      <c r="J156" s="331">
        <v>50</v>
      </c>
      <c r="K156" s="327"/>
    </row>
    <row r="157" spans="2:11" s="1" customFormat="1" ht="15" customHeight="1">
      <c r="B157" s="306"/>
      <c r="C157" s="331" t="s">
        <v>2219</v>
      </c>
      <c r="D157" s="285"/>
      <c r="E157" s="285"/>
      <c r="F157" s="332" t="s">
        <v>2198</v>
      </c>
      <c r="G157" s="285"/>
      <c r="H157" s="331" t="s">
        <v>2232</v>
      </c>
      <c r="I157" s="331" t="s">
        <v>2194</v>
      </c>
      <c r="J157" s="331">
        <v>50</v>
      </c>
      <c r="K157" s="327"/>
    </row>
    <row r="158" spans="2:11" s="1" customFormat="1" ht="15" customHeight="1">
      <c r="B158" s="306"/>
      <c r="C158" s="331" t="s">
        <v>2217</v>
      </c>
      <c r="D158" s="285"/>
      <c r="E158" s="285"/>
      <c r="F158" s="332" t="s">
        <v>2198</v>
      </c>
      <c r="G158" s="285"/>
      <c r="H158" s="331" t="s">
        <v>2232</v>
      </c>
      <c r="I158" s="331" t="s">
        <v>2194</v>
      </c>
      <c r="J158" s="331">
        <v>50</v>
      </c>
      <c r="K158" s="327"/>
    </row>
    <row r="159" spans="2:11" s="1" customFormat="1" ht="15" customHeight="1">
      <c r="B159" s="306"/>
      <c r="C159" s="331" t="s">
        <v>107</v>
      </c>
      <c r="D159" s="285"/>
      <c r="E159" s="285"/>
      <c r="F159" s="332" t="s">
        <v>2192</v>
      </c>
      <c r="G159" s="285"/>
      <c r="H159" s="331" t="s">
        <v>2254</v>
      </c>
      <c r="I159" s="331" t="s">
        <v>2194</v>
      </c>
      <c r="J159" s="331" t="s">
        <v>2255</v>
      </c>
      <c r="K159" s="327"/>
    </row>
    <row r="160" spans="2:11" s="1" customFormat="1" ht="15" customHeight="1">
      <c r="B160" s="306"/>
      <c r="C160" s="331" t="s">
        <v>2256</v>
      </c>
      <c r="D160" s="285"/>
      <c r="E160" s="285"/>
      <c r="F160" s="332" t="s">
        <v>2192</v>
      </c>
      <c r="G160" s="285"/>
      <c r="H160" s="331" t="s">
        <v>2257</v>
      </c>
      <c r="I160" s="331" t="s">
        <v>2227</v>
      </c>
      <c r="J160" s="331"/>
      <c r="K160" s="327"/>
    </row>
    <row r="161" spans="2:11" s="1" customFormat="1" ht="15" customHeight="1">
      <c r="B161" s="333"/>
      <c r="C161" s="315"/>
      <c r="D161" s="315"/>
      <c r="E161" s="315"/>
      <c r="F161" s="315"/>
      <c r="G161" s="315"/>
      <c r="H161" s="315"/>
      <c r="I161" s="315"/>
      <c r="J161" s="315"/>
      <c r="K161" s="334"/>
    </row>
    <row r="162" spans="2:11" s="1" customFormat="1" ht="18.75" customHeight="1">
      <c r="B162" s="282"/>
      <c r="C162" s="285"/>
      <c r="D162" s="285"/>
      <c r="E162" s="285"/>
      <c r="F162" s="305"/>
      <c r="G162" s="285"/>
      <c r="H162" s="285"/>
      <c r="I162" s="285"/>
      <c r="J162" s="285"/>
      <c r="K162" s="282"/>
    </row>
    <row r="163" spans="2:11" s="1" customFormat="1" ht="18.75" customHeight="1">
      <c r="B163" s="292"/>
      <c r="C163" s="292"/>
      <c r="D163" s="292"/>
      <c r="E163" s="292"/>
      <c r="F163" s="292"/>
      <c r="G163" s="292"/>
      <c r="H163" s="292"/>
      <c r="I163" s="292"/>
      <c r="J163" s="292"/>
      <c r="K163" s="292"/>
    </row>
    <row r="164" spans="2:11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pans="2:11" s="1" customFormat="1" ht="45" customHeight="1">
      <c r="B165" s="277"/>
      <c r="C165" s="402" t="s">
        <v>2258</v>
      </c>
      <c r="D165" s="402"/>
      <c r="E165" s="402"/>
      <c r="F165" s="402"/>
      <c r="G165" s="402"/>
      <c r="H165" s="402"/>
      <c r="I165" s="402"/>
      <c r="J165" s="402"/>
      <c r="K165" s="278"/>
    </row>
    <row r="166" spans="2:11" s="1" customFormat="1" ht="17.25" customHeight="1">
      <c r="B166" s="277"/>
      <c r="C166" s="298" t="s">
        <v>2186</v>
      </c>
      <c r="D166" s="298"/>
      <c r="E166" s="298"/>
      <c r="F166" s="298" t="s">
        <v>2187</v>
      </c>
      <c r="G166" s="335"/>
      <c r="H166" s="336" t="s">
        <v>56</v>
      </c>
      <c r="I166" s="336" t="s">
        <v>59</v>
      </c>
      <c r="J166" s="298" t="s">
        <v>2188</v>
      </c>
      <c r="K166" s="278"/>
    </row>
    <row r="167" spans="2:11" s="1" customFormat="1" ht="17.25" customHeight="1">
      <c r="B167" s="279"/>
      <c r="C167" s="300" t="s">
        <v>2189</v>
      </c>
      <c r="D167" s="300"/>
      <c r="E167" s="300"/>
      <c r="F167" s="301" t="s">
        <v>2190</v>
      </c>
      <c r="G167" s="337"/>
      <c r="H167" s="338"/>
      <c r="I167" s="338"/>
      <c r="J167" s="300" t="s">
        <v>2191</v>
      </c>
      <c r="K167" s="280"/>
    </row>
    <row r="168" spans="2:11" s="1" customFormat="1" ht="5.25" customHeight="1">
      <c r="B168" s="306"/>
      <c r="C168" s="303"/>
      <c r="D168" s="303"/>
      <c r="E168" s="303"/>
      <c r="F168" s="303"/>
      <c r="G168" s="304"/>
      <c r="H168" s="303"/>
      <c r="I168" s="303"/>
      <c r="J168" s="303"/>
      <c r="K168" s="327"/>
    </row>
    <row r="169" spans="2:11" s="1" customFormat="1" ht="15" customHeight="1">
      <c r="B169" s="306"/>
      <c r="C169" s="285" t="s">
        <v>2195</v>
      </c>
      <c r="D169" s="285"/>
      <c r="E169" s="285"/>
      <c r="F169" s="305" t="s">
        <v>2192</v>
      </c>
      <c r="G169" s="285"/>
      <c r="H169" s="285" t="s">
        <v>2232</v>
      </c>
      <c r="I169" s="285" t="s">
        <v>2194</v>
      </c>
      <c r="J169" s="285">
        <v>120</v>
      </c>
      <c r="K169" s="327"/>
    </row>
    <row r="170" spans="2:11" s="1" customFormat="1" ht="15" customHeight="1">
      <c r="B170" s="306"/>
      <c r="C170" s="285" t="s">
        <v>2241</v>
      </c>
      <c r="D170" s="285"/>
      <c r="E170" s="285"/>
      <c r="F170" s="305" t="s">
        <v>2192</v>
      </c>
      <c r="G170" s="285"/>
      <c r="H170" s="285" t="s">
        <v>2242</v>
      </c>
      <c r="I170" s="285" t="s">
        <v>2194</v>
      </c>
      <c r="J170" s="285" t="s">
        <v>2243</v>
      </c>
      <c r="K170" s="327"/>
    </row>
    <row r="171" spans="2:11" s="1" customFormat="1" ht="15" customHeight="1">
      <c r="B171" s="306"/>
      <c r="C171" s="285" t="s">
        <v>2140</v>
      </c>
      <c r="D171" s="285"/>
      <c r="E171" s="285"/>
      <c r="F171" s="305" t="s">
        <v>2192</v>
      </c>
      <c r="G171" s="285"/>
      <c r="H171" s="285" t="s">
        <v>2259</v>
      </c>
      <c r="I171" s="285" t="s">
        <v>2194</v>
      </c>
      <c r="J171" s="285" t="s">
        <v>2243</v>
      </c>
      <c r="K171" s="327"/>
    </row>
    <row r="172" spans="2:11" s="1" customFormat="1" ht="15" customHeight="1">
      <c r="B172" s="306"/>
      <c r="C172" s="285" t="s">
        <v>2197</v>
      </c>
      <c r="D172" s="285"/>
      <c r="E172" s="285"/>
      <c r="F172" s="305" t="s">
        <v>2198</v>
      </c>
      <c r="G172" s="285"/>
      <c r="H172" s="285" t="s">
        <v>2259</v>
      </c>
      <c r="I172" s="285" t="s">
        <v>2194</v>
      </c>
      <c r="J172" s="285">
        <v>50</v>
      </c>
      <c r="K172" s="327"/>
    </row>
    <row r="173" spans="2:11" s="1" customFormat="1" ht="15" customHeight="1">
      <c r="B173" s="306"/>
      <c r="C173" s="285" t="s">
        <v>2200</v>
      </c>
      <c r="D173" s="285"/>
      <c r="E173" s="285"/>
      <c r="F173" s="305" t="s">
        <v>2192</v>
      </c>
      <c r="G173" s="285"/>
      <c r="H173" s="285" t="s">
        <v>2259</v>
      </c>
      <c r="I173" s="285" t="s">
        <v>2202</v>
      </c>
      <c r="J173" s="285"/>
      <c r="K173" s="327"/>
    </row>
    <row r="174" spans="2:11" s="1" customFormat="1" ht="15" customHeight="1">
      <c r="B174" s="306"/>
      <c r="C174" s="285" t="s">
        <v>2211</v>
      </c>
      <c r="D174" s="285"/>
      <c r="E174" s="285"/>
      <c r="F174" s="305" t="s">
        <v>2198</v>
      </c>
      <c r="G174" s="285"/>
      <c r="H174" s="285" t="s">
        <v>2259</v>
      </c>
      <c r="I174" s="285" t="s">
        <v>2194</v>
      </c>
      <c r="J174" s="285">
        <v>50</v>
      </c>
      <c r="K174" s="327"/>
    </row>
    <row r="175" spans="2:11" s="1" customFormat="1" ht="15" customHeight="1">
      <c r="B175" s="306"/>
      <c r="C175" s="285" t="s">
        <v>2219</v>
      </c>
      <c r="D175" s="285"/>
      <c r="E175" s="285"/>
      <c r="F175" s="305" t="s">
        <v>2198</v>
      </c>
      <c r="G175" s="285"/>
      <c r="H175" s="285" t="s">
        <v>2259</v>
      </c>
      <c r="I175" s="285" t="s">
        <v>2194</v>
      </c>
      <c r="J175" s="285">
        <v>50</v>
      </c>
      <c r="K175" s="327"/>
    </row>
    <row r="176" spans="2:11" s="1" customFormat="1" ht="15" customHeight="1">
      <c r="B176" s="306"/>
      <c r="C176" s="285" t="s">
        <v>2217</v>
      </c>
      <c r="D176" s="285"/>
      <c r="E176" s="285"/>
      <c r="F176" s="305" t="s">
        <v>2198</v>
      </c>
      <c r="G176" s="285"/>
      <c r="H176" s="285" t="s">
        <v>2259</v>
      </c>
      <c r="I176" s="285" t="s">
        <v>2194</v>
      </c>
      <c r="J176" s="285">
        <v>50</v>
      </c>
      <c r="K176" s="327"/>
    </row>
    <row r="177" spans="2:11" s="1" customFormat="1" ht="15" customHeight="1">
      <c r="B177" s="306"/>
      <c r="C177" s="285" t="s">
        <v>129</v>
      </c>
      <c r="D177" s="285"/>
      <c r="E177" s="285"/>
      <c r="F177" s="305" t="s">
        <v>2192</v>
      </c>
      <c r="G177" s="285"/>
      <c r="H177" s="285" t="s">
        <v>2260</v>
      </c>
      <c r="I177" s="285" t="s">
        <v>2261</v>
      </c>
      <c r="J177" s="285"/>
      <c r="K177" s="327"/>
    </row>
    <row r="178" spans="2:11" s="1" customFormat="1" ht="15" customHeight="1">
      <c r="B178" s="306"/>
      <c r="C178" s="285" t="s">
        <v>59</v>
      </c>
      <c r="D178" s="285"/>
      <c r="E178" s="285"/>
      <c r="F178" s="305" t="s">
        <v>2192</v>
      </c>
      <c r="G178" s="285"/>
      <c r="H178" s="285" t="s">
        <v>2262</v>
      </c>
      <c r="I178" s="285" t="s">
        <v>2263</v>
      </c>
      <c r="J178" s="285">
        <v>1</v>
      </c>
      <c r="K178" s="327"/>
    </row>
    <row r="179" spans="2:11" s="1" customFormat="1" ht="15" customHeight="1">
      <c r="B179" s="306"/>
      <c r="C179" s="285" t="s">
        <v>55</v>
      </c>
      <c r="D179" s="285"/>
      <c r="E179" s="285"/>
      <c r="F179" s="305" t="s">
        <v>2192</v>
      </c>
      <c r="G179" s="285"/>
      <c r="H179" s="285" t="s">
        <v>2264</v>
      </c>
      <c r="I179" s="285" t="s">
        <v>2194</v>
      </c>
      <c r="J179" s="285">
        <v>20</v>
      </c>
      <c r="K179" s="327"/>
    </row>
    <row r="180" spans="2:11" s="1" customFormat="1" ht="15" customHeight="1">
      <c r="B180" s="306"/>
      <c r="C180" s="285" t="s">
        <v>56</v>
      </c>
      <c r="D180" s="285"/>
      <c r="E180" s="285"/>
      <c r="F180" s="305" t="s">
        <v>2192</v>
      </c>
      <c r="G180" s="285"/>
      <c r="H180" s="285" t="s">
        <v>2265</v>
      </c>
      <c r="I180" s="285" t="s">
        <v>2194</v>
      </c>
      <c r="J180" s="285">
        <v>255</v>
      </c>
      <c r="K180" s="327"/>
    </row>
    <row r="181" spans="2:11" s="1" customFormat="1" ht="15" customHeight="1">
      <c r="B181" s="306"/>
      <c r="C181" s="285" t="s">
        <v>130</v>
      </c>
      <c r="D181" s="285"/>
      <c r="E181" s="285"/>
      <c r="F181" s="305" t="s">
        <v>2192</v>
      </c>
      <c r="G181" s="285"/>
      <c r="H181" s="285" t="s">
        <v>2156</v>
      </c>
      <c r="I181" s="285" t="s">
        <v>2194</v>
      </c>
      <c r="J181" s="285">
        <v>10</v>
      </c>
      <c r="K181" s="327"/>
    </row>
    <row r="182" spans="2:11" s="1" customFormat="1" ht="15" customHeight="1">
      <c r="B182" s="306"/>
      <c r="C182" s="285" t="s">
        <v>131</v>
      </c>
      <c r="D182" s="285"/>
      <c r="E182" s="285"/>
      <c r="F182" s="305" t="s">
        <v>2192</v>
      </c>
      <c r="G182" s="285"/>
      <c r="H182" s="285" t="s">
        <v>2266</v>
      </c>
      <c r="I182" s="285" t="s">
        <v>2227</v>
      </c>
      <c r="J182" s="285"/>
      <c r="K182" s="327"/>
    </row>
    <row r="183" spans="2:11" s="1" customFormat="1" ht="15" customHeight="1">
      <c r="B183" s="306"/>
      <c r="C183" s="285" t="s">
        <v>2267</v>
      </c>
      <c r="D183" s="285"/>
      <c r="E183" s="285"/>
      <c r="F183" s="305" t="s">
        <v>2192</v>
      </c>
      <c r="G183" s="285"/>
      <c r="H183" s="285" t="s">
        <v>2268</v>
      </c>
      <c r="I183" s="285" t="s">
        <v>2227</v>
      </c>
      <c r="J183" s="285"/>
      <c r="K183" s="327"/>
    </row>
    <row r="184" spans="2:11" s="1" customFormat="1" ht="15" customHeight="1">
      <c r="B184" s="306"/>
      <c r="C184" s="285" t="s">
        <v>2256</v>
      </c>
      <c r="D184" s="285"/>
      <c r="E184" s="285"/>
      <c r="F184" s="305" t="s">
        <v>2192</v>
      </c>
      <c r="G184" s="285"/>
      <c r="H184" s="285" t="s">
        <v>2269</v>
      </c>
      <c r="I184" s="285" t="s">
        <v>2227</v>
      </c>
      <c r="J184" s="285"/>
      <c r="K184" s="327"/>
    </row>
    <row r="185" spans="2:11" s="1" customFormat="1" ht="15" customHeight="1">
      <c r="B185" s="306"/>
      <c r="C185" s="285" t="s">
        <v>133</v>
      </c>
      <c r="D185" s="285"/>
      <c r="E185" s="285"/>
      <c r="F185" s="305" t="s">
        <v>2198</v>
      </c>
      <c r="G185" s="285"/>
      <c r="H185" s="285" t="s">
        <v>2270</v>
      </c>
      <c r="I185" s="285" t="s">
        <v>2194</v>
      </c>
      <c r="J185" s="285">
        <v>50</v>
      </c>
      <c r="K185" s="327"/>
    </row>
    <row r="186" spans="2:11" s="1" customFormat="1" ht="15" customHeight="1">
      <c r="B186" s="306"/>
      <c r="C186" s="285" t="s">
        <v>2271</v>
      </c>
      <c r="D186" s="285"/>
      <c r="E186" s="285"/>
      <c r="F186" s="305" t="s">
        <v>2198</v>
      </c>
      <c r="G186" s="285"/>
      <c r="H186" s="285" t="s">
        <v>2272</v>
      </c>
      <c r="I186" s="285" t="s">
        <v>2273</v>
      </c>
      <c r="J186" s="285"/>
      <c r="K186" s="327"/>
    </row>
    <row r="187" spans="2:11" s="1" customFormat="1" ht="15" customHeight="1">
      <c r="B187" s="306"/>
      <c r="C187" s="285" t="s">
        <v>2274</v>
      </c>
      <c r="D187" s="285"/>
      <c r="E187" s="285"/>
      <c r="F187" s="305" t="s">
        <v>2198</v>
      </c>
      <c r="G187" s="285"/>
      <c r="H187" s="285" t="s">
        <v>2275</v>
      </c>
      <c r="I187" s="285" t="s">
        <v>2273</v>
      </c>
      <c r="J187" s="285"/>
      <c r="K187" s="327"/>
    </row>
    <row r="188" spans="2:11" s="1" customFormat="1" ht="15" customHeight="1">
      <c r="B188" s="306"/>
      <c r="C188" s="285" t="s">
        <v>2276</v>
      </c>
      <c r="D188" s="285"/>
      <c r="E188" s="285"/>
      <c r="F188" s="305" t="s">
        <v>2198</v>
      </c>
      <c r="G188" s="285"/>
      <c r="H188" s="285" t="s">
        <v>2277</v>
      </c>
      <c r="I188" s="285" t="s">
        <v>2273</v>
      </c>
      <c r="J188" s="285"/>
      <c r="K188" s="327"/>
    </row>
    <row r="189" spans="2:11" s="1" customFormat="1" ht="15" customHeight="1">
      <c r="B189" s="306"/>
      <c r="C189" s="339" t="s">
        <v>2278</v>
      </c>
      <c r="D189" s="285"/>
      <c r="E189" s="285"/>
      <c r="F189" s="305" t="s">
        <v>2198</v>
      </c>
      <c r="G189" s="285"/>
      <c r="H189" s="285" t="s">
        <v>2279</v>
      </c>
      <c r="I189" s="285" t="s">
        <v>2280</v>
      </c>
      <c r="J189" s="340" t="s">
        <v>2281</v>
      </c>
      <c r="K189" s="327"/>
    </row>
    <row r="190" spans="2:11" s="1" customFormat="1" ht="15" customHeight="1">
      <c r="B190" s="306"/>
      <c r="C190" s="291" t="s">
        <v>44</v>
      </c>
      <c r="D190" s="285"/>
      <c r="E190" s="285"/>
      <c r="F190" s="305" t="s">
        <v>2192</v>
      </c>
      <c r="G190" s="285"/>
      <c r="H190" s="282" t="s">
        <v>2282</v>
      </c>
      <c r="I190" s="285" t="s">
        <v>2283</v>
      </c>
      <c r="J190" s="285"/>
      <c r="K190" s="327"/>
    </row>
    <row r="191" spans="2:11" s="1" customFormat="1" ht="15" customHeight="1">
      <c r="B191" s="306"/>
      <c r="C191" s="291" t="s">
        <v>2284</v>
      </c>
      <c r="D191" s="285"/>
      <c r="E191" s="285"/>
      <c r="F191" s="305" t="s">
        <v>2192</v>
      </c>
      <c r="G191" s="285"/>
      <c r="H191" s="285" t="s">
        <v>2285</v>
      </c>
      <c r="I191" s="285" t="s">
        <v>2227</v>
      </c>
      <c r="J191" s="285"/>
      <c r="K191" s="327"/>
    </row>
    <row r="192" spans="2:11" s="1" customFormat="1" ht="15" customHeight="1">
      <c r="B192" s="306"/>
      <c r="C192" s="291" t="s">
        <v>2286</v>
      </c>
      <c r="D192" s="285"/>
      <c r="E192" s="285"/>
      <c r="F192" s="305" t="s">
        <v>2192</v>
      </c>
      <c r="G192" s="285"/>
      <c r="H192" s="285" t="s">
        <v>2287</v>
      </c>
      <c r="I192" s="285" t="s">
        <v>2227</v>
      </c>
      <c r="J192" s="285"/>
      <c r="K192" s="327"/>
    </row>
    <row r="193" spans="2:11" s="1" customFormat="1" ht="15" customHeight="1">
      <c r="B193" s="306"/>
      <c r="C193" s="291" t="s">
        <v>2288</v>
      </c>
      <c r="D193" s="285"/>
      <c r="E193" s="285"/>
      <c r="F193" s="305" t="s">
        <v>2198</v>
      </c>
      <c r="G193" s="285"/>
      <c r="H193" s="285" t="s">
        <v>2289</v>
      </c>
      <c r="I193" s="285" t="s">
        <v>2227</v>
      </c>
      <c r="J193" s="285"/>
      <c r="K193" s="327"/>
    </row>
    <row r="194" spans="2:11" s="1" customFormat="1" ht="15" customHeight="1">
      <c r="B194" s="333"/>
      <c r="C194" s="341"/>
      <c r="D194" s="315"/>
      <c r="E194" s="315"/>
      <c r="F194" s="315"/>
      <c r="G194" s="315"/>
      <c r="H194" s="315"/>
      <c r="I194" s="315"/>
      <c r="J194" s="315"/>
      <c r="K194" s="334"/>
    </row>
    <row r="195" spans="2:11" s="1" customFormat="1" ht="18.75" customHeight="1">
      <c r="B195" s="282"/>
      <c r="C195" s="285"/>
      <c r="D195" s="285"/>
      <c r="E195" s="285"/>
      <c r="F195" s="305"/>
      <c r="G195" s="285"/>
      <c r="H195" s="285"/>
      <c r="I195" s="285"/>
      <c r="J195" s="285"/>
      <c r="K195" s="282"/>
    </row>
    <row r="196" spans="2:11" s="1" customFormat="1" ht="18.75" customHeight="1">
      <c r="B196" s="282"/>
      <c r="C196" s="285"/>
      <c r="D196" s="285"/>
      <c r="E196" s="285"/>
      <c r="F196" s="305"/>
      <c r="G196" s="285"/>
      <c r="H196" s="285"/>
      <c r="I196" s="285"/>
      <c r="J196" s="285"/>
      <c r="K196" s="282"/>
    </row>
    <row r="197" spans="2:11" s="1" customFormat="1" ht="18.75" customHeight="1">
      <c r="B197" s="292"/>
      <c r="C197" s="292"/>
      <c r="D197" s="292"/>
      <c r="E197" s="292"/>
      <c r="F197" s="292"/>
      <c r="G197" s="292"/>
      <c r="H197" s="292"/>
      <c r="I197" s="292"/>
      <c r="J197" s="292"/>
      <c r="K197" s="292"/>
    </row>
    <row r="198" spans="2:11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pans="2:11" s="1" customFormat="1" ht="21">
      <c r="B199" s="277"/>
      <c r="C199" s="402" t="s">
        <v>2290</v>
      </c>
      <c r="D199" s="402"/>
      <c r="E199" s="402"/>
      <c r="F199" s="402"/>
      <c r="G199" s="402"/>
      <c r="H199" s="402"/>
      <c r="I199" s="402"/>
      <c r="J199" s="402"/>
      <c r="K199" s="278"/>
    </row>
    <row r="200" spans="2:11" s="1" customFormat="1" ht="25.5" customHeight="1">
      <c r="B200" s="277"/>
      <c r="C200" s="342" t="s">
        <v>2291</v>
      </c>
      <c r="D200" s="342"/>
      <c r="E200" s="342"/>
      <c r="F200" s="342" t="s">
        <v>2292</v>
      </c>
      <c r="G200" s="343"/>
      <c r="H200" s="403" t="s">
        <v>2293</v>
      </c>
      <c r="I200" s="403"/>
      <c r="J200" s="403"/>
      <c r="K200" s="278"/>
    </row>
    <row r="201" spans="2:11" s="1" customFormat="1" ht="5.25" customHeight="1">
      <c r="B201" s="306"/>
      <c r="C201" s="303"/>
      <c r="D201" s="303"/>
      <c r="E201" s="303"/>
      <c r="F201" s="303"/>
      <c r="G201" s="285"/>
      <c r="H201" s="303"/>
      <c r="I201" s="303"/>
      <c r="J201" s="303"/>
      <c r="K201" s="327"/>
    </row>
    <row r="202" spans="2:11" s="1" customFormat="1" ht="15" customHeight="1">
      <c r="B202" s="306"/>
      <c r="C202" s="285" t="s">
        <v>2283</v>
      </c>
      <c r="D202" s="285"/>
      <c r="E202" s="285"/>
      <c r="F202" s="305" t="s">
        <v>45</v>
      </c>
      <c r="G202" s="285"/>
      <c r="H202" s="404" t="s">
        <v>2294</v>
      </c>
      <c r="I202" s="404"/>
      <c r="J202" s="404"/>
      <c r="K202" s="327"/>
    </row>
    <row r="203" spans="2:11" s="1" customFormat="1" ht="15" customHeight="1">
      <c r="B203" s="306"/>
      <c r="C203" s="312"/>
      <c r="D203" s="285"/>
      <c r="E203" s="285"/>
      <c r="F203" s="305" t="s">
        <v>46</v>
      </c>
      <c r="G203" s="285"/>
      <c r="H203" s="404" t="s">
        <v>2295</v>
      </c>
      <c r="I203" s="404"/>
      <c r="J203" s="404"/>
      <c r="K203" s="327"/>
    </row>
    <row r="204" spans="2:11" s="1" customFormat="1" ht="15" customHeight="1">
      <c r="B204" s="306"/>
      <c r="C204" s="312"/>
      <c r="D204" s="285"/>
      <c r="E204" s="285"/>
      <c r="F204" s="305" t="s">
        <v>49</v>
      </c>
      <c r="G204" s="285"/>
      <c r="H204" s="404" t="s">
        <v>2296</v>
      </c>
      <c r="I204" s="404"/>
      <c r="J204" s="404"/>
      <c r="K204" s="327"/>
    </row>
    <row r="205" spans="2:11" s="1" customFormat="1" ht="15" customHeight="1">
      <c r="B205" s="306"/>
      <c r="C205" s="285"/>
      <c r="D205" s="285"/>
      <c r="E205" s="285"/>
      <c r="F205" s="305" t="s">
        <v>47</v>
      </c>
      <c r="G205" s="285"/>
      <c r="H205" s="404" t="s">
        <v>2297</v>
      </c>
      <c r="I205" s="404"/>
      <c r="J205" s="404"/>
      <c r="K205" s="327"/>
    </row>
    <row r="206" spans="2:11" s="1" customFormat="1" ht="15" customHeight="1">
      <c r="B206" s="306"/>
      <c r="C206" s="285"/>
      <c r="D206" s="285"/>
      <c r="E206" s="285"/>
      <c r="F206" s="305" t="s">
        <v>48</v>
      </c>
      <c r="G206" s="285"/>
      <c r="H206" s="404" t="s">
        <v>2298</v>
      </c>
      <c r="I206" s="404"/>
      <c r="J206" s="404"/>
      <c r="K206" s="327"/>
    </row>
    <row r="207" spans="2:11" s="1" customFormat="1" ht="15" customHeight="1">
      <c r="B207" s="306"/>
      <c r="C207" s="285"/>
      <c r="D207" s="285"/>
      <c r="E207" s="285"/>
      <c r="F207" s="305"/>
      <c r="G207" s="285"/>
      <c r="H207" s="285"/>
      <c r="I207" s="285"/>
      <c r="J207" s="285"/>
      <c r="K207" s="327"/>
    </row>
    <row r="208" spans="2:11" s="1" customFormat="1" ht="15" customHeight="1">
      <c r="B208" s="306"/>
      <c r="C208" s="285" t="s">
        <v>2239</v>
      </c>
      <c r="D208" s="285"/>
      <c r="E208" s="285"/>
      <c r="F208" s="305" t="s">
        <v>81</v>
      </c>
      <c r="G208" s="285"/>
      <c r="H208" s="404" t="s">
        <v>2299</v>
      </c>
      <c r="I208" s="404"/>
      <c r="J208" s="404"/>
      <c r="K208" s="327"/>
    </row>
    <row r="209" spans="2:11" s="1" customFormat="1" ht="15" customHeight="1">
      <c r="B209" s="306"/>
      <c r="C209" s="312"/>
      <c r="D209" s="285"/>
      <c r="E209" s="285"/>
      <c r="F209" s="305" t="s">
        <v>2136</v>
      </c>
      <c r="G209" s="285"/>
      <c r="H209" s="404" t="s">
        <v>2137</v>
      </c>
      <c r="I209" s="404"/>
      <c r="J209" s="404"/>
      <c r="K209" s="327"/>
    </row>
    <row r="210" spans="2:11" s="1" customFormat="1" ht="15" customHeight="1">
      <c r="B210" s="306"/>
      <c r="C210" s="285"/>
      <c r="D210" s="285"/>
      <c r="E210" s="285"/>
      <c r="F210" s="305" t="s">
        <v>2134</v>
      </c>
      <c r="G210" s="285"/>
      <c r="H210" s="404" t="s">
        <v>2300</v>
      </c>
      <c r="I210" s="404"/>
      <c r="J210" s="404"/>
      <c r="K210" s="327"/>
    </row>
    <row r="211" spans="2:11" s="1" customFormat="1" ht="15" customHeight="1">
      <c r="B211" s="344"/>
      <c r="C211" s="312"/>
      <c r="D211" s="312"/>
      <c r="E211" s="312"/>
      <c r="F211" s="305" t="s">
        <v>2138</v>
      </c>
      <c r="G211" s="291"/>
      <c r="H211" s="405" t="s">
        <v>2139</v>
      </c>
      <c r="I211" s="405"/>
      <c r="J211" s="405"/>
      <c r="K211" s="345"/>
    </row>
    <row r="212" spans="2:11" s="1" customFormat="1" ht="15" customHeight="1">
      <c r="B212" s="344"/>
      <c r="C212" s="312"/>
      <c r="D212" s="312"/>
      <c r="E212" s="312"/>
      <c r="F212" s="305" t="s">
        <v>718</v>
      </c>
      <c r="G212" s="291"/>
      <c r="H212" s="405" t="s">
        <v>1876</v>
      </c>
      <c r="I212" s="405"/>
      <c r="J212" s="405"/>
      <c r="K212" s="345"/>
    </row>
    <row r="213" spans="2:11" s="1" customFormat="1" ht="15" customHeight="1">
      <c r="B213" s="344"/>
      <c r="C213" s="312"/>
      <c r="D213" s="312"/>
      <c r="E213" s="312"/>
      <c r="F213" s="346"/>
      <c r="G213" s="291"/>
      <c r="H213" s="347"/>
      <c r="I213" s="347"/>
      <c r="J213" s="347"/>
      <c r="K213" s="345"/>
    </row>
    <row r="214" spans="2:11" s="1" customFormat="1" ht="15" customHeight="1">
      <c r="B214" s="344"/>
      <c r="C214" s="285" t="s">
        <v>2263</v>
      </c>
      <c r="D214" s="312"/>
      <c r="E214" s="312"/>
      <c r="F214" s="305">
        <v>1</v>
      </c>
      <c r="G214" s="291"/>
      <c r="H214" s="405" t="s">
        <v>2301</v>
      </c>
      <c r="I214" s="405"/>
      <c r="J214" s="405"/>
      <c r="K214" s="345"/>
    </row>
    <row r="215" spans="2:11" s="1" customFormat="1" ht="15" customHeight="1">
      <c r="B215" s="344"/>
      <c r="C215" s="312"/>
      <c r="D215" s="312"/>
      <c r="E215" s="312"/>
      <c r="F215" s="305">
        <v>2</v>
      </c>
      <c r="G215" s="291"/>
      <c r="H215" s="405" t="s">
        <v>2302</v>
      </c>
      <c r="I215" s="405"/>
      <c r="J215" s="405"/>
      <c r="K215" s="345"/>
    </row>
    <row r="216" spans="2:11" s="1" customFormat="1" ht="15" customHeight="1">
      <c r="B216" s="344"/>
      <c r="C216" s="312"/>
      <c r="D216" s="312"/>
      <c r="E216" s="312"/>
      <c r="F216" s="305">
        <v>3</v>
      </c>
      <c r="G216" s="291"/>
      <c r="H216" s="405" t="s">
        <v>2303</v>
      </c>
      <c r="I216" s="405"/>
      <c r="J216" s="405"/>
      <c r="K216" s="345"/>
    </row>
    <row r="217" spans="2:11" s="1" customFormat="1" ht="15" customHeight="1">
      <c r="B217" s="344"/>
      <c r="C217" s="312"/>
      <c r="D217" s="312"/>
      <c r="E217" s="312"/>
      <c r="F217" s="305">
        <v>4</v>
      </c>
      <c r="G217" s="291"/>
      <c r="H217" s="405" t="s">
        <v>2304</v>
      </c>
      <c r="I217" s="405"/>
      <c r="J217" s="405"/>
      <c r="K217" s="345"/>
    </row>
    <row r="218" spans="2:11" s="1" customFormat="1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SO.01 - Oprava vnějšího p...</vt:lpstr>
      <vt:lpstr>SO.02 - Oprava střechy</vt:lpstr>
      <vt:lpstr>SO.03 - Oprava čekárny</vt:lpstr>
      <vt:lpstr>SO.04 - Oprava dopravní k...</vt:lpstr>
      <vt:lpstr>SO.05 - Elektroinstalace</vt:lpstr>
      <vt:lpstr>SO.06 - Oprava zpevněných...</vt:lpstr>
      <vt:lpstr>SO.07 - VRN</vt:lpstr>
      <vt:lpstr>Pokyny pro vyplnění</vt:lpstr>
      <vt:lpstr>'Rekapitulace stavby'!Názvy_tisku</vt:lpstr>
      <vt:lpstr>'SO.01 - Oprava vnějšího p...'!Názvy_tisku</vt:lpstr>
      <vt:lpstr>'SO.02 - Oprava střechy'!Názvy_tisku</vt:lpstr>
      <vt:lpstr>'SO.03 - Oprava čekárny'!Názvy_tisku</vt:lpstr>
      <vt:lpstr>'SO.04 - Oprava dopravní k...'!Názvy_tisku</vt:lpstr>
      <vt:lpstr>'SO.05 - Elektroinstalace'!Názvy_tisku</vt:lpstr>
      <vt:lpstr>'SO.06 - Oprava zpevněných...'!Názvy_tisku</vt:lpstr>
      <vt:lpstr>'SO.07 - VRN'!Názvy_tisku</vt:lpstr>
      <vt:lpstr>'Pokyny pro vyplnění'!Oblast_tisku</vt:lpstr>
      <vt:lpstr>'Rekapitulace stavby'!Oblast_tisku</vt:lpstr>
      <vt:lpstr>'SO.01 - Oprava vnějšího p...'!Oblast_tisku</vt:lpstr>
      <vt:lpstr>'SO.02 - Oprava střechy'!Oblast_tisku</vt:lpstr>
      <vt:lpstr>'SO.03 - Oprava čekárny'!Oblast_tisku</vt:lpstr>
      <vt:lpstr>'SO.04 - Oprava dopravní k...'!Oblast_tisku</vt:lpstr>
      <vt:lpstr>'SO.05 - Elektroinstalace'!Oblast_tisku</vt:lpstr>
      <vt:lpstr>'SO.06 - Oprava zpevněných...'!Oblast_tisku</vt:lpstr>
      <vt:lpstr>'SO.07 - VRN'!Oblast_tisku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Lukáš</dc:creator>
  <cp:lastModifiedBy>Malý Lukáš</cp:lastModifiedBy>
  <dcterms:created xsi:type="dcterms:W3CDTF">2020-04-17T06:00:04Z</dcterms:created>
  <dcterms:modified xsi:type="dcterms:W3CDTF">2020-04-17T06:00:48Z</dcterms:modified>
</cp:coreProperties>
</file>